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dmflsrv\SPDM\Compartilhada_ADM\PRONTOS SOCORROS\UMTS\Sites\Conteúdo Acesso a Informação\1. Atividades e Resultados - Planilha de Produção\"/>
    </mc:Choice>
  </mc:AlternateContent>
  <xr:revisionPtr revIDLastSave="0" documentId="13_ncr:1_{A0252E6C-6DEC-4CA4-8014-D3A83D1476FD}" xr6:coauthVersionLast="43" xr6:coauthVersionMax="43" xr10:uidLastSave="{00000000-0000-0000-0000-000000000000}"/>
  <bookViews>
    <workbookView xWindow="-120" yWindow="-120" windowWidth="24240" windowHeight="13140" tabRatio="908" firstSheet="1" activeTab="1" xr2:uid="{00000000-000D-0000-FFFF-FFFF00000000}"/>
  </bookViews>
  <sheets>
    <sheet name="Contratado x Realizado" sheetId="20" state="hidden" r:id="rId1"/>
    <sheet name="1º e 2º Semestre (2)" sheetId="22" r:id="rId2"/>
  </sheets>
  <definedNames>
    <definedName name="_xlnm.Print_Area" localSheetId="0">'Contratado x Realizado'!$A$1:$Z$84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22" l="1"/>
  <c r="E15" i="22" l="1"/>
  <c r="D15" i="22"/>
  <c r="C15" i="22"/>
  <c r="E23" i="22"/>
  <c r="D23" i="22"/>
  <c r="C23" i="22"/>
  <c r="B23" i="22"/>
  <c r="E14" i="22"/>
  <c r="G14" i="22" s="1"/>
  <c r="D14" i="22"/>
  <c r="B14" i="22"/>
  <c r="F14" i="22" s="1"/>
  <c r="F15" i="22" l="1"/>
  <c r="G15" i="22"/>
  <c r="F23" i="22"/>
  <c r="G23" i="22"/>
  <c r="Y55" i="20" l="1"/>
  <c r="Z55" i="20" s="1"/>
  <c r="Y54" i="20"/>
  <c r="Z54" i="20" s="1"/>
  <c r="Y53" i="20"/>
  <c r="Y56" i="20" s="1"/>
  <c r="X53" i="20"/>
  <c r="X47" i="20"/>
  <c r="Y46" i="20"/>
  <c r="Y49" i="20" s="1"/>
  <c r="X46" i="20"/>
  <c r="U46" i="20"/>
  <c r="U54" i="20"/>
  <c r="V54" i="20"/>
  <c r="W54" i="20" s="1"/>
  <c r="U55" i="20"/>
  <c r="V55" i="20"/>
  <c r="V53" i="20"/>
  <c r="U53" i="20"/>
  <c r="U65" i="20"/>
  <c r="U62" i="20"/>
  <c r="V62" i="20"/>
  <c r="W62" i="20" s="1"/>
  <c r="U63" i="20"/>
  <c r="V63" i="20"/>
  <c r="W63" i="20" s="1"/>
  <c r="U64" i="20"/>
  <c r="V64" i="20"/>
  <c r="W64" i="20" s="1"/>
  <c r="V61" i="20"/>
  <c r="W61" i="20" s="1"/>
  <c r="U61" i="20"/>
  <c r="U70" i="20"/>
  <c r="V70" i="20"/>
  <c r="W70" i="20"/>
  <c r="V74" i="20"/>
  <c r="U74" i="20"/>
  <c r="Y74" i="20"/>
  <c r="X74" i="20"/>
  <c r="Y70" i="20"/>
  <c r="X70" i="20"/>
  <c r="T70" i="20"/>
  <c r="Q70" i="20"/>
  <c r="N70" i="20"/>
  <c r="K70" i="20"/>
  <c r="H70" i="20"/>
  <c r="E70" i="20"/>
  <c r="S65" i="20"/>
  <c r="R65" i="20"/>
  <c r="P65" i="20"/>
  <c r="Q65" i="20" s="1"/>
  <c r="O65" i="20"/>
  <c r="M65" i="20"/>
  <c r="L65" i="20"/>
  <c r="J65" i="20"/>
  <c r="K65" i="20" s="1"/>
  <c r="I65" i="20"/>
  <c r="G65" i="20"/>
  <c r="F65" i="20"/>
  <c r="D65" i="20"/>
  <c r="V65" i="20" s="1"/>
  <c r="C65" i="20"/>
  <c r="Y64" i="20"/>
  <c r="X64" i="20"/>
  <c r="T64" i="20"/>
  <c r="Q64" i="20"/>
  <c r="N64" i="20"/>
  <c r="K64" i="20"/>
  <c r="H64" i="20"/>
  <c r="Y63" i="20"/>
  <c r="X63" i="20"/>
  <c r="T63" i="20"/>
  <c r="Q63" i="20"/>
  <c r="N63" i="20"/>
  <c r="K63" i="20"/>
  <c r="H63" i="20"/>
  <c r="Y62" i="20"/>
  <c r="Z62" i="20" s="1"/>
  <c r="X62" i="20"/>
  <c r="T62" i="20"/>
  <c r="Q62" i="20"/>
  <c r="N62" i="20"/>
  <c r="K62" i="20"/>
  <c r="H62" i="20"/>
  <c r="E62" i="20"/>
  <c r="Y61" i="20"/>
  <c r="Z61" i="20" s="1"/>
  <c r="X61" i="20"/>
  <c r="T61" i="20"/>
  <c r="Q61" i="20"/>
  <c r="N61" i="20"/>
  <c r="K61" i="20"/>
  <c r="H61" i="20"/>
  <c r="E61" i="20"/>
  <c r="S56" i="20"/>
  <c r="T56" i="20" s="1"/>
  <c r="R56" i="20"/>
  <c r="R79" i="20" s="1"/>
  <c r="P56" i="20"/>
  <c r="P79" i="20" s="1"/>
  <c r="O56" i="20"/>
  <c r="O79" i="20" s="1"/>
  <c r="O84" i="20" s="1"/>
  <c r="M56" i="20"/>
  <c r="N56" i="20" s="1"/>
  <c r="L56" i="20"/>
  <c r="L79" i="20" s="1"/>
  <c r="J56" i="20"/>
  <c r="J79" i="20" s="1"/>
  <c r="I56" i="20"/>
  <c r="I79" i="20" s="1"/>
  <c r="I84" i="20" s="1"/>
  <c r="G56" i="20"/>
  <c r="H56" i="20" s="1"/>
  <c r="F56" i="20"/>
  <c r="F79" i="20" s="1"/>
  <c r="D56" i="20"/>
  <c r="D79" i="20" s="1"/>
  <c r="C56" i="20"/>
  <c r="C79" i="20" s="1"/>
  <c r="X79" i="20" s="1"/>
  <c r="X55" i="20"/>
  <c r="W55" i="20"/>
  <c r="T55" i="20"/>
  <c r="Q55" i="20"/>
  <c r="N55" i="20"/>
  <c r="K55" i="20"/>
  <c r="H55" i="20"/>
  <c r="E55" i="20"/>
  <c r="X54" i="20"/>
  <c r="T54" i="20"/>
  <c r="Q54" i="20"/>
  <c r="N54" i="20"/>
  <c r="K54" i="20"/>
  <c r="H54" i="20"/>
  <c r="E54" i="20"/>
  <c r="Z53" i="20"/>
  <c r="X56" i="20"/>
  <c r="T53" i="20"/>
  <c r="Q53" i="20"/>
  <c r="N53" i="20"/>
  <c r="K53" i="20"/>
  <c r="H53" i="20"/>
  <c r="E53" i="20"/>
  <c r="S49" i="20"/>
  <c r="S78" i="20" s="1"/>
  <c r="R49" i="20"/>
  <c r="R78" i="20" s="1"/>
  <c r="R83" i="20" s="1"/>
  <c r="P49" i="20"/>
  <c r="O49" i="20"/>
  <c r="O78" i="20" s="1"/>
  <c r="M49" i="20"/>
  <c r="M78" i="20" s="1"/>
  <c r="L49" i="20"/>
  <c r="L78" i="20" s="1"/>
  <c r="L83" i="20" s="1"/>
  <c r="N83" i="20" s="1"/>
  <c r="J49" i="20"/>
  <c r="I49" i="20"/>
  <c r="I78" i="20" s="1"/>
  <c r="G49" i="20"/>
  <c r="G78" i="20" s="1"/>
  <c r="F49" i="20"/>
  <c r="F78" i="20" s="1"/>
  <c r="D49" i="20"/>
  <c r="C49" i="20"/>
  <c r="Y48" i="20"/>
  <c r="X48" i="20"/>
  <c r="X49" i="20" s="1"/>
  <c r="V48" i="20"/>
  <c r="U48" i="20"/>
  <c r="T48" i="20"/>
  <c r="Q48" i="20"/>
  <c r="N48" i="20"/>
  <c r="K48" i="20"/>
  <c r="H48" i="20"/>
  <c r="E48" i="20"/>
  <c r="Y47" i="20"/>
  <c r="V47" i="20"/>
  <c r="U47" i="20"/>
  <c r="T47" i="20"/>
  <c r="Q47" i="20"/>
  <c r="N47" i="20"/>
  <c r="K47" i="20"/>
  <c r="H47" i="20"/>
  <c r="E47" i="20"/>
  <c r="V46" i="20"/>
  <c r="W46" i="20" s="1"/>
  <c r="T46" i="20"/>
  <c r="Q46" i="20"/>
  <c r="N46" i="20"/>
  <c r="K46" i="20"/>
  <c r="H46" i="20"/>
  <c r="E46" i="20"/>
  <c r="Y35" i="20"/>
  <c r="X35" i="20"/>
  <c r="V35" i="20"/>
  <c r="U35" i="20"/>
  <c r="T35" i="20"/>
  <c r="Q35" i="20"/>
  <c r="N35" i="20"/>
  <c r="K35" i="20"/>
  <c r="H35" i="20"/>
  <c r="E35" i="20"/>
  <c r="Y31" i="20"/>
  <c r="X31" i="20"/>
  <c r="V31" i="20"/>
  <c r="U31" i="20"/>
  <c r="T31" i="20"/>
  <c r="Q31" i="20"/>
  <c r="N31" i="20"/>
  <c r="K31" i="20"/>
  <c r="H31" i="20"/>
  <c r="E31" i="20"/>
  <c r="S26" i="20"/>
  <c r="R26" i="20"/>
  <c r="P26" i="20"/>
  <c r="O26" i="20"/>
  <c r="M26" i="20"/>
  <c r="L26" i="20"/>
  <c r="J26" i="20"/>
  <c r="I26" i="20"/>
  <c r="G26" i="20"/>
  <c r="F26" i="20"/>
  <c r="D26" i="20"/>
  <c r="C26" i="20"/>
  <c r="U26" i="20" s="1"/>
  <c r="Y25" i="20"/>
  <c r="X25" i="20"/>
  <c r="V25" i="20"/>
  <c r="Y24" i="20"/>
  <c r="X24" i="20"/>
  <c r="V24" i="20"/>
  <c r="Y23" i="20"/>
  <c r="X23" i="20"/>
  <c r="V23" i="20"/>
  <c r="U23" i="20"/>
  <c r="T23" i="20"/>
  <c r="Q23" i="20"/>
  <c r="N23" i="20"/>
  <c r="K23" i="20"/>
  <c r="H23" i="20"/>
  <c r="E23" i="20"/>
  <c r="Y22" i="20"/>
  <c r="X22" i="20"/>
  <c r="V22" i="20"/>
  <c r="U22" i="20"/>
  <c r="T22" i="20"/>
  <c r="Q22" i="20"/>
  <c r="N22" i="20"/>
  <c r="K22" i="20"/>
  <c r="H22" i="20"/>
  <c r="E22" i="20"/>
  <c r="S17" i="20"/>
  <c r="R17" i="20"/>
  <c r="R40" i="20" s="1"/>
  <c r="P17" i="20"/>
  <c r="P40" i="20" s="1"/>
  <c r="P84" i="20" s="1"/>
  <c r="O17" i="20"/>
  <c r="O40" i="20" s="1"/>
  <c r="M17" i="20"/>
  <c r="L17" i="20"/>
  <c r="L40" i="20" s="1"/>
  <c r="J17" i="20"/>
  <c r="J40" i="20" s="1"/>
  <c r="J84" i="20" s="1"/>
  <c r="I17" i="20"/>
  <c r="I40" i="20" s="1"/>
  <c r="G17" i="20"/>
  <c r="F17" i="20"/>
  <c r="F40" i="20" s="1"/>
  <c r="D17" i="20"/>
  <c r="D40" i="20" s="1"/>
  <c r="D84" i="20" s="1"/>
  <c r="C17" i="20"/>
  <c r="Y16" i="20"/>
  <c r="X16" i="20"/>
  <c r="V16" i="20"/>
  <c r="U16" i="20"/>
  <c r="T16" i="20"/>
  <c r="Q16" i="20"/>
  <c r="N16" i="20"/>
  <c r="K16" i="20"/>
  <c r="H16" i="20"/>
  <c r="E16" i="20"/>
  <c r="Y15" i="20"/>
  <c r="X15" i="20"/>
  <c r="V15" i="20"/>
  <c r="U15" i="20"/>
  <c r="T15" i="20"/>
  <c r="Q15" i="20"/>
  <c r="N15" i="20"/>
  <c r="K15" i="20"/>
  <c r="H15" i="20"/>
  <c r="E15" i="20"/>
  <c r="Y14" i="20"/>
  <c r="X14" i="20"/>
  <c r="V14" i="20"/>
  <c r="V17" i="20" s="1"/>
  <c r="U14" i="20"/>
  <c r="T14" i="20"/>
  <c r="Q14" i="20"/>
  <c r="N14" i="20"/>
  <c r="K14" i="20"/>
  <c r="H14" i="20"/>
  <c r="E14" i="20"/>
  <c r="S10" i="20"/>
  <c r="R10" i="20"/>
  <c r="R39" i="20" s="1"/>
  <c r="P10" i="20"/>
  <c r="P39" i="20" s="1"/>
  <c r="O10" i="20"/>
  <c r="O39" i="20" s="1"/>
  <c r="O83" i="20" s="1"/>
  <c r="Q83" i="20" s="1"/>
  <c r="M10" i="20"/>
  <c r="L10" i="20"/>
  <c r="L39" i="20" s="1"/>
  <c r="J10" i="20"/>
  <c r="J39" i="20" s="1"/>
  <c r="I10" i="20"/>
  <c r="I39" i="20" s="1"/>
  <c r="I83" i="20" s="1"/>
  <c r="G10" i="20"/>
  <c r="F10" i="20"/>
  <c r="F39" i="20" s="1"/>
  <c r="F83" i="20" s="1"/>
  <c r="D10" i="20"/>
  <c r="D39" i="20" s="1"/>
  <c r="C10" i="20"/>
  <c r="X10" i="20" s="1"/>
  <c r="Y9" i="20"/>
  <c r="X9" i="20"/>
  <c r="V9" i="20"/>
  <c r="U9" i="20"/>
  <c r="T9" i="20"/>
  <c r="Q9" i="20"/>
  <c r="N9" i="20"/>
  <c r="K9" i="20"/>
  <c r="H9" i="20"/>
  <c r="E9" i="20"/>
  <c r="Y8" i="20"/>
  <c r="X8" i="20"/>
  <c r="V8" i="20"/>
  <c r="U8" i="20"/>
  <c r="T8" i="20"/>
  <c r="Q8" i="20"/>
  <c r="N8" i="20"/>
  <c r="K8" i="20"/>
  <c r="H8" i="20"/>
  <c r="E8" i="20"/>
  <c r="Y7" i="20"/>
  <c r="X7" i="20"/>
  <c r="V7" i="20"/>
  <c r="U7" i="20"/>
  <c r="W7" i="20" s="1"/>
  <c r="T7" i="20"/>
  <c r="Q7" i="20"/>
  <c r="N7" i="20"/>
  <c r="K7" i="20"/>
  <c r="H7" i="20"/>
  <c r="E7" i="20"/>
  <c r="Z49" i="20" l="1"/>
  <c r="K84" i="20"/>
  <c r="N78" i="20"/>
  <c r="V26" i="20"/>
  <c r="W47" i="20"/>
  <c r="U49" i="20"/>
  <c r="F84" i="20"/>
  <c r="L84" i="20"/>
  <c r="R84" i="20"/>
  <c r="Z64" i="20"/>
  <c r="H65" i="20"/>
  <c r="N65" i="20"/>
  <c r="T65" i="20"/>
  <c r="Z70" i="20"/>
  <c r="U56" i="20"/>
  <c r="Q84" i="20"/>
  <c r="Z48" i="20"/>
  <c r="T78" i="20"/>
  <c r="U17" i="20"/>
  <c r="W17" i="20" s="1"/>
  <c r="X17" i="20"/>
  <c r="X26" i="20"/>
  <c r="Z47" i="20"/>
  <c r="W48" i="20"/>
  <c r="D78" i="20"/>
  <c r="J78" i="20"/>
  <c r="K78" i="20" s="1"/>
  <c r="P78" i="20"/>
  <c r="Q78" i="20" s="1"/>
  <c r="X65" i="20"/>
  <c r="Z63" i="20"/>
  <c r="V56" i="20"/>
  <c r="C84" i="20"/>
  <c r="U84" i="20" s="1"/>
  <c r="Q79" i="20"/>
  <c r="K79" i="20"/>
  <c r="U79" i="20"/>
  <c r="Z74" i="20"/>
  <c r="E84" i="20"/>
  <c r="Y78" i="20"/>
  <c r="H78" i="20"/>
  <c r="W65" i="20"/>
  <c r="E79" i="20"/>
  <c r="Z46" i="20"/>
  <c r="H49" i="20"/>
  <c r="N49" i="20"/>
  <c r="T49" i="20"/>
  <c r="V49" i="20"/>
  <c r="W49" i="20" s="1"/>
  <c r="W53" i="20"/>
  <c r="E56" i="20"/>
  <c r="K56" i="20"/>
  <c r="Q56" i="20"/>
  <c r="Z56" i="20"/>
  <c r="E65" i="20"/>
  <c r="Y65" i="20"/>
  <c r="C78" i="20"/>
  <c r="G79" i="20"/>
  <c r="Y79" i="20" s="1"/>
  <c r="Z79" i="20" s="1"/>
  <c r="M79" i="20"/>
  <c r="N79" i="20" s="1"/>
  <c r="S79" i="20"/>
  <c r="T79" i="20" s="1"/>
  <c r="E49" i="20"/>
  <c r="K49" i="20"/>
  <c r="Q49" i="20"/>
  <c r="Z7" i="20"/>
  <c r="W8" i="20"/>
  <c r="Z8" i="20"/>
  <c r="W9" i="20"/>
  <c r="Z9" i="20"/>
  <c r="H10" i="20"/>
  <c r="N10" i="20"/>
  <c r="T10" i="20"/>
  <c r="Z14" i="20"/>
  <c r="W15" i="20"/>
  <c r="Z15" i="20"/>
  <c r="W16" i="20"/>
  <c r="Z16" i="20"/>
  <c r="H17" i="20"/>
  <c r="N17" i="20"/>
  <c r="T17" i="20"/>
  <c r="W22" i="20"/>
  <c r="Z22" i="20"/>
  <c r="W23" i="20"/>
  <c r="Z23" i="20"/>
  <c r="W26" i="20"/>
  <c r="H26" i="20"/>
  <c r="K26" i="20"/>
  <c r="N26" i="20"/>
  <c r="Q26" i="20"/>
  <c r="T26" i="20"/>
  <c r="W31" i="20"/>
  <c r="Z31" i="20"/>
  <c r="W35" i="20"/>
  <c r="Z35" i="20"/>
  <c r="K39" i="20"/>
  <c r="Q39" i="20"/>
  <c r="K40" i="20"/>
  <c r="Q40" i="20"/>
  <c r="E10" i="20"/>
  <c r="K10" i="20"/>
  <c r="Q10" i="20"/>
  <c r="U10" i="20"/>
  <c r="Y10" i="20"/>
  <c r="Z10" i="20" s="1"/>
  <c r="W14" i="20"/>
  <c r="E17" i="20"/>
  <c r="K17" i="20"/>
  <c r="Q17" i="20"/>
  <c r="Y17" i="20"/>
  <c r="Z17" i="20" s="1"/>
  <c r="E26" i="20"/>
  <c r="Y26" i="20"/>
  <c r="Z26" i="20" s="1"/>
  <c r="C39" i="20"/>
  <c r="G39" i="20"/>
  <c r="G83" i="20" s="1"/>
  <c r="M39" i="20"/>
  <c r="S39" i="20"/>
  <c r="S83" i="20" s="1"/>
  <c r="T83" i="20" s="1"/>
  <c r="C40" i="20"/>
  <c r="E40" i="20" s="1"/>
  <c r="G40" i="20"/>
  <c r="M40" i="20"/>
  <c r="M84" i="20" s="1"/>
  <c r="S40" i="20"/>
  <c r="S84" i="20" s="1"/>
  <c r="V10" i="20"/>
  <c r="Z65" i="20" l="1"/>
  <c r="X84" i="20"/>
  <c r="W56" i="20"/>
  <c r="T84" i="20"/>
  <c r="V79" i="20"/>
  <c r="X78" i="20"/>
  <c r="Z78" i="20" s="1"/>
  <c r="U78" i="20"/>
  <c r="G84" i="20"/>
  <c r="W10" i="20"/>
  <c r="E39" i="20"/>
  <c r="C83" i="20"/>
  <c r="U39" i="20"/>
  <c r="H83" i="20"/>
  <c r="V78" i="20"/>
  <c r="W78" i="20" s="1"/>
  <c r="N84" i="20"/>
  <c r="J83" i="20"/>
  <c r="K83" i="20" s="1"/>
  <c r="E78" i="20"/>
  <c r="W79" i="20"/>
  <c r="H79" i="20"/>
  <c r="T40" i="20"/>
  <c r="H40" i="20"/>
  <c r="T39" i="20"/>
  <c r="H39" i="20"/>
  <c r="N40" i="20"/>
  <c r="X40" i="20"/>
  <c r="U40" i="20"/>
  <c r="N39" i="20"/>
  <c r="X39" i="20"/>
  <c r="Y40" i="20"/>
  <c r="V40" i="20"/>
  <c r="W40" i="20" s="1"/>
  <c r="Y39" i="20"/>
  <c r="V39" i="20"/>
  <c r="W39" i="20" s="1"/>
  <c r="Z39" i="20" l="1"/>
  <c r="H84" i="20"/>
  <c r="V84" i="20"/>
  <c r="W84" i="20" s="1"/>
  <c r="Y84" i="20"/>
  <c r="Z84" i="20" s="1"/>
  <c r="V83" i="20"/>
  <c r="U83" i="20"/>
  <c r="X83" i="20"/>
  <c r="Z83" i="20" s="1"/>
  <c r="E83" i="20"/>
  <c r="Z40" i="20"/>
  <c r="W83" i="20" l="1"/>
</calcChain>
</file>

<file path=xl/sharedStrings.xml><?xml version="1.0" encoding="utf-8"?>
<sst xmlns="http://schemas.openxmlformats.org/spreadsheetml/2006/main" count="530" uniqueCount="56">
  <si>
    <t>SUEMTS</t>
  </si>
  <si>
    <t>Março</t>
  </si>
  <si>
    <t>UNIDADE</t>
  </si>
  <si>
    <t>UMTS</t>
  </si>
  <si>
    <t>UPA</t>
  </si>
  <si>
    <t>PSI</t>
  </si>
  <si>
    <t>PRONTO SOCORRO</t>
  </si>
  <si>
    <t>ESPECIALIDADES / PORTA</t>
  </si>
  <si>
    <t>Janeiro</t>
  </si>
  <si>
    <t>Fevereiro</t>
  </si>
  <si>
    <t>Abril</t>
  </si>
  <si>
    <t>Maio</t>
  </si>
  <si>
    <t>Contratado</t>
  </si>
  <si>
    <t>Realizado</t>
  </si>
  <si>
    <t>%</t>
  </si>
  <si>
    <t>Clinica Médica</t>
  </si>
  <si>
    <t>Ortopedia</t>
  </si>
  <si>
    <t>Clinica Obstétrica/Ginecológica</t>
  </si>
  <si>
    <t>TOTAL</t>
  </si>
  <si>
    <t>INTERNAÇÕES</t>
  </si>
  <si>
    <t>ESPECIALIDADE / INTERNAÇÕES</t>
  </si>
  <si>
    <t>Maternidade</t>
  </si>
  <si>
    <t>Neonatologia</t>
  </si>
  <si>
    <t>Pediatria</t>
  </si>
  <si>
    <t>Psiquiatria</t>
  </si>
  <si>
    <t>Junho</t>
  </si>
  <si>
    <t>Julho</t>
  </si>
  <si>
    <t>Agosto</t>
  </si>
  <si>
    <t>Setembro</t>
  </si>
  <si>
    <t>Outubro</t>
  </si>
  <si>
    <t>Novembro</t>
  </si>
  <si>
    <t>Dezembro</t>
  </si>
  <si>
    <t>-</t>
  </si>
  <si>
    <t>MÉDIA</t>
  </si>
  <si>
    <t>ESPECIALIDADES / INTERNAÇÃO</t>
  </si>
  <si>
    <t>JANEIRO</t>
  </si>
  <si>
    <t>FEVEREIRO</t>
  </si>
  <si>
    <t>MARÇO</t>
  </si>
  <si>
    <t>ABRIL</t>
  </si>
  <si>
    <t>MAIO</t>
  </si>
  <si>
    <t>JUNHO</t>
  </si>
  <si>
    <t/>
  </si>
  <si>
    <t>Média Semestral</t>
  </si>
  <si>
    <t>Acumulado Semestral</t>
  </si>
  <si>
    <t xml:space="preserve"> 1º SEMESTRE DE 2014</t>
  </si>
  <si>
    <t>2º SEMESTRE DE 2014</t>
  </si>
  <si>
    <t>PRODUÇÃO 2014</t>
  </si>
  <si>
    <t>PRONTOS SOCORROS MUNICIPAIS DE TABOÃO DA SERRA</t>
  </si>
  <si>
    <t>SPDM - ASSOCIAÇÃO PAULISTA PARA O DESENVOLVIMENTO DA MEDICINA</t>
  </si>
  <si>
    <t>Atendimento Urgência/Emergência</t>
  </si>
  <si>
    <t>1º Semestre</t>
  </si>
  <si>
    <t>Total do Ano</t>
  </si>
  <si>
    <t>Internação</t>
  </si>
  <si>
    <t>PRODUÇÃO ASSISTENCIAL 2014</t>
  </si>
  <si>
    <t>2º Semestre</t>
  </si>
  <si>
    <t>Fonte:  Prestação de Contas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</si>
</sst>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#,##0.00\ ;\-#,##0.00\ ;\-#\ ;@\ "/>
    <numFmt numFmtId="165" formatCode="_(* #,##0.00_);_(* \(#,##0.00\);_(* \-??_);_(@_)"/>
  </numFmts>
  <fonts count="26">
    <font>
      <sz val="11"/>
      <color theme="1"/>
      <name val="Calibri"/>
      <family val="2"/>
      <scheme val="minor"/>
    </font>
    <font>
      <sz val="11"/>
      <color rgb="FF000000"/>
      <name val="Arial1"/>
      <charset val="1"/>
    </font>
    <font>
      <sz val="10"/>
      <color rgb="FF000000"/>
      <name val="Arial1"/>
      <charset val="1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b/>
      <sz val="15"/>
      <color indexed="56"/>
      <name val="Calibri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8"/>
      <color rgb="FF000000"/>
      <name val="Calibri"/>
      <family val="2"/>
      <charset val="1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Tahoma"/>
      <family val="2"/>
    </font>
    <font>
      <sz val="10"/>
      <color indexed="8"/>
      <name val="Arial"/>
      <family val="2"/>
    </font>
    <font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5D9F1"/>
        <bgColor rgb="FFD9D9D9"/>
      </patternFill>
    </fill>
    <fill>
      <patternFill patternType="solid">
        <fgColor rgb="FFC4D79B"/>
        <bgColor rgb="FFCCCCCC"/>
      </patternFill>
    </fill>
    <fill>
      <patternFill patternType="solid">
        <fgColor rgb="FFCCFFCC"/>
        <bgColor rgb="FFFFCC9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rgb="FFFFCC99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6">
    <xf numFmtId="0" fontId="0" fillId="0" borderId="0"/>
    <xf numFmtId="0" fontId="1" fillId="0" borderId="0"/>
    <xf numFmtId="9" fontId="1" fillId="0" borderId="0"/>
    <xf numFmtId="0" fontId="2" fillId="0" borderId="0"/>
    <xf numFmtId="164" fontId="1" fillId="0" borderId="0"/>
    <xf numFmtId="0" fontId="6" fillId="0" borderId="0"/>
    <xf numFmtId="9" fontId="6" fillId="0" borderId="0" applyFill="0" applyBorder="0" applyAlignment="0" applyProtection="0"/>
    <xf numFmtId="0" fontId="7" fillId="0" borderId="0"/>
    <xf numFmtId="0" fontId="8" fillId="0" borderId="0"/>
    <xf numFmtId="0" fontId="9" fillId="0" borderId="1" applyNumberFormat="0" applyFill="0" applyAlignment="0" applyProtection="0"/>
    <xf numFmtId="165" fontId="8" fillId="0" borderId="0"/>
    <xf numFmtId="0" fontId="18" fillId="0" borderId="0">
      <alignment horizontal="center"/>
    </xf>
    <xf numFmtId="0" fontId="19" fillId="0" borderId="0"/>
    <xf numFmtId="0" fontId="1" fillId="0" borderId="0"/>
    <xf numFmtId="0" fontId="19" fillId="0" borderId="0"/>
    <xf numFmtId="0" fontId="19" fillId="0" borderId="0"/>
  </cellStyleXfs>
  <cellXfs count="88">
    <xf numFmtId="0" fontId="0" fillId="0" borderId="0" xfId="0"/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16" fillId="8" borderId="0" xfId="0" applyFont="1" applyFill="1" applyProtection="1"/>
    <xf numFmtId="0" fontId="0" fillId="0" borderId="0" xfId="0" quotePrefix="1" applyProtection="1"/>
    <xf numFmtId="0" fontId="0" fillId="0" borderId="0" xfId="0" applyAlignment="1" applyProtection="1">
      <alignment vertical="center"/>
    </xf>
    <xf numFmtId="0" fontId="4" fillId="3" borderId="2" xfId="1" applyFont="1" applyFill="1" applyBorder="1" applyAlignment="1" applyProtection="1">
      <alignment horizontal="center"/>
    </xf>
    <xf numFmtId="0" fontId="4" fillId="4" borderId="2" xfId="1" applyFont="1" applyFill="1" applyBorder="1" applyAlignment="1" applyProtection="1">
      <alignment horizontal="center"/>
    </xf>
    <xf numFmtId="0" fontId="4" fillId="5" borderId="2" xfId="1" applyFont="1" applyFill="1" applyBorder="1" applyAlignment="1" applyProtection="1">
      <alignment horizontal="center"/>
    </xf>
    <xf numFmtId="3" fontId="4" fillId="10" borderId="2" xfId="1" applyNumberFormat="1" applyFont="1" applyFill="1" applyBorder="1" applyAlignment="1" applyProtection="1">
      <alignment horizontal="center" vertical="center"/>
    </xf>
    <xf numFmtId="9" fontId="4" fillId="8" borderId="2" xfId="1" applyNumberFormat="1" applyFont="1" applyFill="1" applyBorder="1" applyAlignment="1" applyProtection="1">
      <alignment horizontal="center" vertical="center"/>
    </xf>
    <xf numFmtId="3" fontId="5" fillId="0" borderId="2" xfId="1" applyNumberFormat="1" applyFont="1" applyFill="1" applyBorder="1" applyAlignment="1" applyProtection="1">
      <alignment horizontal="center" vertical="center"/>
    </xf>
    <xf numFmtId="9" fontId="5" fillId="0" borderId="2" xfId="1" applyNumberFormat="1" applyFont="1" applyBorder="1" applyAlignment="1" applyProtection="1">
      <alignment horizontal="center" vertical="center"/>
    </xf>
    <xf numFmtId="44" fontId="0" fillId="0" borderId="0" xfId="0" applyNumberFormat="1" applyBorder="1" applyProtection="1"/>
    <xf numFmtId="0" fontId="3" fillId="2" borderId="2" xfId="0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left" vertical="center"/>
    </xf>
    <xf numFmtId="3" fontId="5" fillId="0" borderId="2" xfId="1" applyNumberFormat="1" applyFont="1" applyBorder="1" applyAlignment="1" applyProtection="1">
      <alignment horizontal="center" vertical="center"/>
    </xf>
    <xf numFmtId="3" fontId="15" fillId="0" borderId="2" xfId="0" applyNumberFormat="1" applyFont="1" applyFill="1" applyBorder="1" applyAlignment="1" applyProtection="1">
      <alignment horizontal="center"/>
    </xf>
    <xf numFmtId="3" fontId="4" fillId="6" borderId="2" xfId="1" applyNumberFormat="1" applyFont="1" applyFill="1" applyBorder="1" applyAlignment="1" applyProtection="1">
      <alignment horizontal="center" vertical="center"/>
    </xf>
    <xf numFmtId="9" fontId="4" fillId="2" borderId="2" xfId="1" applyNumberFormat="1" applyFont="1" applyFill="1" applyBorder="1" applyAlignment="1" applyProtection="1">
      <alignment horizontal="center" vertical="center"/>
    </xf>
    <xf numFmtId="3" fontId="4" fillId="13" borderId="2" xfId="1" applyNumberFormat="1" applyFont="1" applyFill="1" applyBorder="1" applyAlignment="1" applyProtection="1">
      <alignment horizontal="center" vertical="center"/>
    </xf>
    <xf numFmtId="9" fontId="4" fillId="11" borderId="2" xfId="1" applyNumberFormat="1" applyFont="1" applyFill="1" applyBorder="1" applyAlignment="1" applyProtection="1">
      <alignment horizontal="center" vertical="center"/>
    </xf>
    <xf numFmtId="0" fontId="0" fillId="0" borderId="2" xfId="0" applyBorder="1" applyProtection="1"/>
    <xf numFmtId="3" fontId="11" fillId="0" borderId="2" xfId="1" applyNumberFormat="1" applyFont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3" fontId="12" fillId="6" borderId="2" xfId="1" applyNumberFormat="1" applyFont="1" applyFill="1" applyBorder="1" applyAlignment="1" applyProtection="1">
      <alignment horizontal="center" vertical="center"/>
    </xf>
    <xf numFmtId="3" fontId="4" fillId="2" borderId="2" xfId="1" applyNumberFormat="1" applyFont="1" applyFill="1" applyBorder="1" applyAlignment="1" applyProtection="1">
      <alignment horizontal="center" vertical="center"/>
    </xf>
    <xf numFmtId="1" fontId="5" fillId="0" borderId="2" xfId="1" applyNumberFormat="1" applyFont="1" applyFill="1" applyBorder="1" applyAlignment="1" applyProtection="1">
      <alignment horizontal="center" vertical="center"/>
    </xf>
    <xf numFmtId="0" fontId="11" fillId="8" borderId="2" xfId="1" applyFont="1" applyFill="1" applyBorder="1" applyAlignment="1" applyProtection="1">
      <alignment horizontal="left" vertical="center"/>
    </xf>
    <xf numFmtId="3" fontId="5" fillId="9" borderId="2" xfId="1" applyNumberFormat="1" applyFont="1" applyFill="1" applyBorder="1" applyAlignment="1" applyProtection="1">
      <alignment horizontal="center" vertical="center"/>
    </xf>
    <xf numFmtId="9" fontId="5" fillId="9" borderId="2" xfId="1" applyNumberFormat="1" applyFont="1" applyFill="1" applyBorder="1" applyAlignment="1" applyProtection="1">
      <alignment horizontal="center" vertical="center"/>
    </xf>
    <xf numFmtId="1" fontId="5" fillId="0" borderId="2" xfId="1" applyNumberFormat="1" applyFont="1" applyBorder="1" applyAlignment="1" applyProtection="1">
      <alignment horizontal="center" vertical="center"/>
    </xf>
    <xf numFmtId="1" fontId="4" fillId="6" borderId="2" xfId="1" applyNumberFormat="1" applyFont="1" applyFill="1" applyBorder="1" applyAlignment="1" applyProtection="1">
      <alignment horizontal="center" vertical="center"/>
    </xf>
    <xf numFmtId="3" fontId="5" fillId="0" borderId="2" xfId="1" applyNumberFormat="1" applyFont="1" applyFill="1" applyBorder="1" applyAlignment="1" applyProtection="1">
      <alignment horizontal="center" vertical="center"/>
      <protection locked="0"/>
    </xf>
    <xf numFmtId="3" fontId="5" fillId="0" borderId="2" xfId="1" applyNumberFormat="1" applyFont="1" applyFill="1" applyBorder="1" applyAlignment="1">
      <alignment horizontal="center" vertical="center"/>
    </xf>
    <xf numFmtId="3" fontId="20" fillId="0" borderId="2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14" fillId="8" borderId="2" xfId="0" applyFont="1" applyFill="1" applyBorder="1" applyAlignment="1" applyProtection="1">
      <alignment vertical="center"/>
    </xf>
    <xf numFmtId="3" fontId="4" fillId="13" borderId="6" xfId="1" applyNumberFormat="1" applyFont="1" applyFill="1" applyBorder="1" applyAlignment="1" applyProtection="1">
      <alignment horizontal="center" vertical="center"/>
    </xf>
    <xf numFmtId="9" fontId="4" fillId="11" borderId="6" xfId="1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3" fillId="3" borderId="2" xfId="1" applyFont="1" applyFill="1" applyBorder="1" applyAlignment="1" applyProtection="1">
      <alignment horizontal="center"/>
    </xf>
    <xf numFmtId="0" fontId="23" fillId="4" borderId="2" xfId="1" applyFont="1" applyFill="1" applyBorder="1" applyAlignment="1" applyProtection="1">
      <alignment horizontal="center"/>
    </xf>
    <xf numFmtId="0" fontId="23" fillId="4" borderId="17" xfId="1" applyFont="1" applyFill="1" applyBorder="1" applyAlignment="1" applyProtection="1">
      <alignment horizontal="center"/>
    </xf>
    <xf numFmtId="0" fontId="24" fillId="0" borderId="18" xfId="1" applyFont="1" applyBorder="1" applyAlignment="1">
      <alignment horizontal="left" vertical="center"/>
    </xf>
    <xf numFmtId="3" fontId="21" fillId="0" borderId="2" xfId="0" applyNumberFormat="1" applyFont="1" applyBorder="1" applyAlignment="1">
      <alignment horizontal="center"/>
    </xf>
    <xf numFmtId="3" fontId="24" fillId="0" borderId="2" xfId="1" applyNumberFormat="1" applyFont="1" applyFill="1" applyBorder="1" applyAlignment="1" applyProtection="1">
      <alignment horizontal="center" vertical="center"/>
    </xf>
    <xf numFmtId="3" fontId="24" fillId="0" borderId="17" xfId="1" applyNumberFormat="1" applyFont="1" applyFill="1" applyBorder="1" applyAlignment="1" applyProtection="1">
      <alignment horizontal="center" vertical="center"/>
    </xf>
    <xf numFmtId="0" fontId="10" fillId="14" borderId="19" xfId="0" applyFont="1" applyFill="1" applyBorder="1" applyAlignment="1">
      <alignment horizontal="center" vertical="center"/>
    </xf>
    <xf numFmtId="3" fontId="10" fillId="14" borderId="20" xfId="0" applyNumberFormat="1" applyFont="1" applyFill="1" applyBorder="1" applyAlignment="1">
      <alignment horizontal="center" vertical="center"/>
    </xf>
    <xf numFmtId="3" fontId="10" fillId="14" borderId="21" xfId="0" applyNumberFormat="1" applyFont="1" applyFill="1" applyBorder="1" applyAlignment="1">
      <alignment horizontal="center" vertical="center"/>
    </xf>
    <xf numFmtId="0" fontId="21" fillId="0" borderId="22" xfId="0" applyFont="1" applyBorder="1"/>
    <xf numFmtId="0" fontId="21" fillId="0" borderId="0" xfId="0" applyFont="1" applyBorder="1"/>
    <xf numFmtId="0" fontId="21" fillId="0" borderId="23" xfId="0" applyFont="1" applyBorder="1"/>
    <xf numFmtId="3" fontId="21" fillId="0" borderId="2" xfId="0" applyNumberFormat="1" applyFont="1" applyFill="1" applyBorder="1" applyAlignment="1">
      <alignment horizontal="center"/>
    </xf>
    <xf numFmtId="3" fontId="21" fillId="0" borderId="6" xfId="0" applyNumberFormat="1" applyFont="1" applyBorder="1" applyAlignment="1">
      <alignment horizontal="center"/>
    </xf>
    <xf numFmtId="3" fontId="21" fillId="0" borderId="0" xfId="0" applyNumberFormat="1" applyFont="1"/>
    <xf numFmtId="0" fontId="25" fillId="0" borderId="0" xfId="0" applyFont="1"/>
    <xf numFmtId="0" fontId="13" fillId="0" borderId="2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17" fillId="12" borderId="7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0" fontId="12" fillId="0" borderId="5" xfId="1" applyFont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7" fillId="12" borderId="2" xfId="0" applyFont="1" applyFill="1" applyBorder="1" applyAlignment="1" applyProtection="1">
      <alignment horizontal="center" vertical="center"/>
    </xf>
    <xf numFmtId="0" fontId="12" fillId="0" borderId="9" xfId="1" applyFont="1" applyBorder="1" applyAlignment="1" applyProtection="1">
      <alignment horizontal="center" vertical="center"/>
    </xf>
    <xf numFmtId="0" fontId="17" fillId="12" borderId="5" xfId="0" applyFont="1" applyFill="1" applyBorder="1" applyAlignment="1" applyProtection="1">
      <alignment horizontal="center" vertical="center"/>
    </xf>
    <xf numFmtId="0" fontId="17" fillId="12" borderId="8" xfId="0" applyFont="1" applyFill="1" applyBorder="1" applyAlignment="1" applyProtection="1">
      <alignment horizontal="center" vertical="center"/>
    </xf>
    <xf numFmtId="0" fontId="17" fillId="12" borderId="9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0" fillId="14" borderId="13" xfId="0" applyFont="1" applyFill="1" applyBorder="1" applyAlignment="1">
      <alignment horizontal="center" vertical="center"/>
    </xf>
    <xf numFmtId="0" fontId="10" fillId="14" borderId="16" xfId="0" applyFont="1" applyFill="1" applyBorder="1" applyAlignment="1">
      <alignment horizontal="center" vertical="center"/>
    </xf>
    <xf numFmtId="0" fontId="22" fillId="14" borderId="14" xfId="0" applyFont="1" applyFill="1" applyBorder="1" applyAlignment="1">
      <alignment horizontal="center"/>
    </xf>
    <xf numFmtId="0" fontId="22" fillId="14" borderId="1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16">
    <cellStyle name="Estilo 1" xfId="11" xr:uid="{00000000-0005-0000-0000-000000000000}"/>
    <cellStyle name="Normal" xfId="0" builtinId="0"/>
    <cellStyle name="Normal 2" xfId="1" xr:uid="{00000000-0005-0000-0000-000002000000}"/>
    <cellStyle name="Normal 2 2" xfId="7" xr:uid="{00000000-0005-0000-0000-000003000000}"/>
    <cellStyle name="Normal 2 2 2" xfId="13" xr:uid="{00000000-0005-0000-0000-000004000000}"/>
    <cellStyle name="Normal 2 3" xfId="12" xr:uid="{00000000-0005-0000-0000-000005000000}"/>
    <cellStyle name="Normal 3" xfId="5" xr:uid="{00000000-0005-0000-0000-000006000000}"/>
    <cellStyle name="Normal 3 2" xfId="14" xr:uid="{00000000-0005-0000-0000-000007000000}"/>
    <cellStyle name="Normal 4" xfId="15" xr:uid="{00000000-0005-0000-0000-000008000000}"/>
    <cellStyle name="Porcentagem 2" xfId="2" xr:uid="{00000000-0005-0000-0000-000009000000}"/>
    <cellStyle name="Porcentagem 3" xfId="6" xr:uid="{00000000-0005-0000-0000-00000A000000}"/>
    <cellStyle name="TableStyleLight1" xfId="3" xr:uid="{00000000-0005-0000-0000-00000B000000}"/>
    <cellStyle name="TableStyleLight1 2" xfId="8" xr:uid="{00000000-0005-0000-0000-00000C000000}"/>
    <cellStyle name="Título 1 1" xfId="9" xr:uid="{00000000-0005-0000-0000-00000D000000}"/>
    <cellStyle name="Vírgula 2" xfId="4" xr:uid="{00000000-0005-0000-0000-00000E000000}"/>
    <cellStyle name="Vírgula 2 2" xfId="10" xr:uid="{00000000-0005-0000-0000-00000F00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41275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" y="0"/>
          <a:ext cx="0" cy="39179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1</xdr:row>
      <xdr:rowOff>19050</xdr:rowOff>
    </xdr:from>
    <xdr:ext cx="0" cy="390525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" y="209550"/>
          <a:ext cx="0" cy="39052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19050</xdr:rowOff>
    </xdr:from>
    <xdr:ext cx="0" cy="390525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" y="209550"/>
          <a:ext cx="0" cy="39052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79</xdr:row>
      <xdr:rowOff>19050</xdr:rowOff>
    </xdr:from>
    <xdr:ext cx="0" cy="390525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" y="209550"/>
          <a:ext cx="0" cy="3905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464820</xdr:colOff>
      <xdr:row>0</xdr:row>
      <xdr:rowOff>45720</xdr:rowOff>
    </xdr:from>
    <xdr:to>
      <xdr:col>2</xdr:col>
      <xdr:colOff>1061720</xdr:colOff>
      <xdr:row>2</xdr:row>
      <xdr:rowOff>96604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0520" y="45720"/>
          <a:ext cx="596900" cy="569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84"/>
  <sheetViews>
    <sheetView showGridLines="0" view="pageBreakPreview" topLeftCell="B70" zoomScaleNormal="100" zoomScaleSheetLayoutView="100" workbookViewId="0">
      <selection activeCell="F83" sqref="F83"/>
    </sheetView>
  </sheetViews>
  <sheetFormatPr defaultColWidth="9.140625" defaultRowHeight="15"/>
  <cols>
    <col min="1" max="1" width="12.85546875" style="3" customWidth="1"/>
    <col min="2" max="2" width="21.5703125" style="3" customWidth="1"/>
    <col min="3" max="3" width="8.28515625" style="3" customWidth="1"/>
    <col min="4" max="4" width="7.5703125" style="3" customWidth="1"/>
    <col min="5" max="5" width="4.42578125" style="3" customWidth="1"/>
    <col min="6" max="6" width="8.28515625" style="3" customWidth="1"/>
    <col min="7" max="7" width="7.5703125" style="3" customWidth="1"/>
    <col min="8" max="8" width="4.42578125" style="3" customWidth="1"/>
    <col min="9" max="9" width="8.28515625" style="3" customWidth="1"/>
    <col min="10" max="10" width="7.5703125" style="3" customWidth="1"/>
    <col min="11" max="11" width="4.42578125" style="3" customWidth="1"/>
    <col min="12" max="12" width="8.28515625" style="3" customWidth="1"/>
    <col min="13" max="13" width="7.5703125" style="3" customWidth="1"/>
    <col min="14" max="14" width="4.42578125" style="3" customWidth="1"/>
    <col min="15" max="15" width="8.28515625" style="3" customWidth="1"/>
    <col min="16" max="16" width="7.5703125" style="3" customWidth="1"/>
    <col min="17" max="17" width="4.42578125" style="3" customWidth="1"/>
    <col min="18" max="18" width="8.28515625" style="3" customWidth="1"/>
    <col min="19" max="19" width="7.5703125" style="3" customWidth="1"/>
    <col min="20" max="20" width="4.42578125" style="3" customWidth="1"/>
    <col min="21" max="21" width="8.28515625" style="3" hidden="1" customWidth="1"/>
    <col min="22" max="22" width="7.5703125" style="3" hidden="1" customWidth="1"/>
    <col min="23" max="23" width="4.42578125" style="3" hidden="1" customWidth="1"/>
    <col min="24" max="25" width="9.140625" style="3"/>
    <col min="26" max="26" width="4.7109375" style="3" bestFit="1" customWidth="1"/>
    <col min="27" max="16384" width="9.140625" style="3"/>
  </cols>
  <sheetData>
    <row r="1" spans="1:26" ht="15" customHeight="1">
      <c r="A1" s="1"/>
      <c r="B1" s="1"/>
      <c r="C1" s="1"/>
      <c r="D1" s="1"/>
      <c r="E1" s="1"/>
      <c r="F1" s="1"/>
      <c r="G1" s="1"/>
      <c r="H1" s="1"/>
      <c r="I1" s="1"/>
      <c r="J1" s="2"/>
      <c r="L1" s="1"/>
      <c r="M1" s="2"/>
    </row>
    <row r="2" spans="1:26" ht="12.75" customHeight="1"/>
    <row r="3" spans="1:26" s="8" customFormat="1" ht="17.25" customHeight="1">
      <c r="A3" s="62" t="s">
        <v>44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>
        <v>2014</v>
      </c>
      <c r="Z3" s="63"/>
    </row>
    <row r="4" spans="1:26" ht="12.75" customHeight="1">
      <c r="A4" s="40"/>
      <c r="B4" s="68" t="s">
        <v>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>
      <c r="A5" s="17" t="s">
        <v>2</v>
      </c>
      <c r="B5" s="64" t="s">
        <v>7</v>
      </c>
      <c r="C5" s="64" t="s">
        <v>8</v>
      </c>
      <c r="D5" s="64"/>
      <c r="E5" s="64"/>
      <c r="F5" s="64" t="s">
        <v>9</v>
      </c>
      <c r="G5" s="64"/>
      <c r="H5" s="64"/>
      <c r="I5" s="64" t="s">
        <v>1</v>
      </c>
      <c r="J5" s="64"/>
      <c r="K5" s="64"/>
      <c r="L5" s="64" t="s">
        <v>10</v>
      </c>
      <c r="M5" s="64"/>
      <c r="N5" s="64"/>
      <c r="O5" s="64" t="s">
        <v>11</v>
      </c>
      <c r="P5" s="64"/>
      <c r="Q5" s="64"/>
      <c r="R5" s="64" t="s">
        <v>25</v>
      </c>
      <c r="S5" s="64"/>
      <c r="T5" s="64"/>
      <c r="U5" s="64" t="s">
        <v>42</v>
      </c>
      <c r="V5" s="64"/>
      <c r="W5" s="64"/>
      <c r="X5" s="66" t="s">
        <v>43</v>
      </c>
      <c r="Y5" s="66"/>
      <c r="Z5" s="66"/>
    </row>
    <row r="6" spans="1:26" ht="12" customHeight="1">
      <c r="A6" s="67" t="s">
        <v>3</v>
      </c>
      <c r="B6" s="65"/>
      <c r="C6" s="9" t="s">
        <v>12</v>
      </c>
      <c r="D6" s="10" t="s">
        <v>13</v>
      </c>
      <c r="E6" s="11" t="s">
        <v>14</v>
      </c>
      <c r="F6" s="9" t="s">
        <v>12</v>
      </c>
      <c r="G6" s="10" t="s">
        <v>13</v>
      </c>
      <c r="H6" s="11" t="s">
        <v>14</v>
      </c>
      <c r="I6" s="9" t="s">
        <v>12</v>
      </c>
      <c r="J6" s="10" t="s">
        <v>13</v>
      </c>
      <c r="K6" s="11" t="s">
        <v>14</v>
      </c>
      <c r="L6" s="9" t="s">
        <v>12</v>
      </c>
      <c r="M6" s="10" t="s">
        <v>13</v>
      </c>
      <c r="N6" s="11" t="s">
        <v>14</v>
      </c>
      <c r="O6" s="9" t="s">
        <v>12</v>
      </c>
      <c r="P6" s="10" t="s">
        <v>13</v>
      </c>
      <c r="Q6" s="11" t="s">
        <v>14</v>
      </c>
      <c r="R6" s="9" t="s">
        <v>12</v>
      </c>
      <c r="S6" s="10" t="s">
        <v>13</v>
      </c>
      <c r="T6" s="11" t="s">
        <v>14</v>
      </c>
      <c r="U6" s="9" t="s">
        <v>12</v>
      </c>
      <c r="V6" s="10" t="s">
        <v>13</v>
      </c>
      <c r="W6" s="11" t="s">
        <v>14</v>
      </c>
      <c r="X6" s="9" t="s">
        <v>12</v>
      </c>
      <c r="Y6" s="10" t="s">
        <v>13</v>
      </c>
      <c r="Z6" s="11" t="s">
        <v>14</v>
      </c>
    </row>
    <row r="7" spans="1:26">
      <c r="A7" s="67"/>
      <c r="B7" s="18" t="s">
        <v>15</v>
      </c>
      <c r="C7" s="19">
        <v>11990</v>
      </c>
      <c r="D7" s="14">
        <v>12306</v>
      </c>
      <c r="E7" s="15">
        <f>D7/C7</f>
        <v>1.0263552960800668</v>
      </c>
      <c r="F7" s="19">
        <v>11990</v>
      </c>
      <c r="G7" s="14">
        <v>11122</v>
      </c>
      <c r="H7" s="15">
        <f>G7/F7</f>
        <v>0.92760633861551289</v>
      </c>
      <c r="I7" s="19">
        <v>11990</v>
      </c>
      <c r="J7" s="14">
        <v>13343</v>
      </c>
      <c r="K7" s="15">
        <f>J7/I7</f>
        <v>1.1128440366972476</v>
      </c>
      <c r="L7" s="19">
        <v>11990</v>
      </c>
      <c r="M7" s="14">
        <v>14921</v>
      </c>
      <c r="N7" s="15">
        <f>M7/L7</f>
        <v>1.2444537114261884</v>
      </c>
      <c r="O7" s="19">
        <v>11990</v>
      </c>
      <c r="P7" s="20">
        <v>15855</v>
      </c>
      <c r="Q7" s="15">
        <f>P7/O7</f>
        <v>1.3223519599666389</v>
      </c>
      <c r="R7" s="19">
        <v>11990</v>
      </c>
      <c r="S7" s="14">
        <v>12747</v>
      </c>
      <c r="T7" s="15">
        <f>S7/R7</f>
        <v>1.0631359466221852</v>
      </c>
      <c r="U7" s="19">
        <f>AVERAGE(C7,F7,I7,L7,O7,R7)</f>
        <v>11990</v>
      </c>
      <c r="V7" s="14">
        <f>AVERAGE(D7,G7,J7,M7,P7,S7)</f>
        <v>13382.333333333334</v>
      </c>
      <c r="W7" s="15">
        <f>V7/U7</f>
        <v>1.11612454823464</v>
      </c>
      <c r="X7" s="14">
        <f>SUM(C7,F7,I7,L7,O7,R7)</f>
        <v>71940</v>
      </c>
      <c r="Y7" s="14">
        <f>SUM(D7,G7,J7,M7,P7,S7)</f>
        <v>80294</v>
      </c>
      <c r="Z7" s="15">
        <f>Y7/X7</f>
        <v>1.11612454823464</v>
      </c>
    </row>
    <row r="8" spans="1:26">
      <c r="A8" s="67"/>
      <c r="B8" s="18" t="s">
        <v>16</v>
      </c>
      <c r="C8" s="19">
        <v>3936</v>
      </c>
      <c r="D8" s="14">
        <v>5952</v>
      </c>
      <c r="E8" s="15">
        <f>D8/C8</f>
        <v>1.5121951219512195</v>
      </c>
      <c r="F8" s="19">
        <v>3936</v>
      </c>
      <c r="G8" s="14">
        <v>3839</v>
      </c>
      <c r="H8" s="15">
        <f>G8/F8</f>
        <v>0.97535569105691056</v>
      </c>
      <c r="I8" s="19">
        <v>3936</v>
      </c>
      <c r="J8" s="14">
        <v>3487</v>
      </c>
      <c r="K8" s="15">
        <f>J8/I8</f>
        <v>0.88592479674796742</v>
      </c>
      <c r="L8" s="19">
        <v>3936</v>
      </c>
      <c r="M8" s="14">
        <v>2681</v>
      </c>
      <c r="N8" s="15">
        <f>M8/L8</f>
        <v>0.68114837398373984</v>
      </c>
      <c r="O8" s="19">
        <v>3936</v>
      </c>
      <c r="P8" s="20">
        <v>2836</v>
      </c>
      <c r="Q8" s="15">
        <f>P8/O8</f>
        <v>0.72052845528455289</v>
      </c>
      <c r="R8" s="19">
        <v>3936</v>
      </c>
      <c r="S8" s="14">
        <v>2624</v>
      </c>
      <c r="T8" s="15">
        <f>S8/R8</f>
        <v>0.66666666666666663</v>
      </c>
      <c r="U8" s="19">
        <f t="shared" ref="U8:V10" si="0">AVERAGE(C8,F8,I8,L8,O8,R8)</f>
        <v>3936</v>
      </c>
      <c r="V8" s="14">
        <f t="shared" si="0"/>
        <v>3569.8333333333335</v>
      </c>
      <c r="W8" s="15">
        <f>V8/U8</f>
        <v>0.90696985094850957</v>
      </c>
      <c r="X8" s="14">
        <f t="shared" ref="X8:X10" si="1">SUM(C8,F8,I8,L8,O8,R8)</f>
        <v>23616</v>
      </c>
      <c r="Y8" s="14">
        <f>SUM(D8,G8,J8,M8,P8,S8)</f>
        <v>21419</v>
      </c>
      <c r="Z8" s="15">
        <f t="shared" ref="Z8:Z10" si="2">Y8/X8</f>
        <v>0.90696985094850946</v>
      </c>
    </row>
    <row r="9" spans="1:26">
      <c r="A9" s="67"/>
      <c r="B9" s="18" t="s">
        <v>17</v>
      </c>
      <c r="C9" s="19">
        <v>942</v>
      </c>
      <c r="D9" s="14">
        <v>1177</v>
      </c>
      <c r="E9" s="15">
        <f>D9/C9</f>
        <v>1.2494692144373674</v>
      </c>
      <c r="F9" s="19">
        <v>942</v>
      </c>
      <c r="G9" s="14">
        <v>1119</v>
      </c>
      <c r="H9" s="15">
        <f>G9/F9</f>
        <v>1.1878980891719746</v>
      </c>
      <c r="I9" s="19">
        <v>942</v>
      </c>
      <c r="J9" s="14">
        <v>1095</v>
      </c>
      <c r="K9" s="15">
        <f>J9/I9</f>
        <v>1.1624203821656052</v>
      </c>
      <c r="L9" s="19">
        <v>942</v>
      </c>
      <c r="M9" s="14">
        <v>1037</v>
      </c>
      <c r="N9" s="15">
        <f>M9/L9</f>
        <v>1.1008492569002124</v>
      </c>
      <c r="O9" s="19">
        <v>942</v>
      </c>
      <c r="P9" s="20">
        <v>1063</v>
      </c>
      <c r="Q9" s="15">
        <f>P9/O9</f>
        <v>1.1284501061571126</v>
      </c>
      <c r="R9" s="19">
        <v>942</v>
      </c>
      <c r="S9" s="14">
        <v>1021</v>
      </c>
      <c r="T9" s="15">
        <f>S9/R9</f>
        <v>1.0838641188959661</v>
      </c>
      <c r="U9" s="19">
        <f t="shared" si="0"/>
        <v>942</v>
      </c>
      <c r="V9" s="14">
        <f t="shared" si="0"/>
        <v>1085.3333333333333</v>
      </c>
      <c r="W9" s="15">
        <f>V9/U9</f>
        <v>1.1521585279547062</v>
      </c>
      <c r="X9" s="14">
        <f t="shared" si="1"/>
        <v>5652</v>
      </c>
      <c r="Y9" s="14">
        <f>SUM(D9,G9,J9,M9,P9,S9)</f>
        <v>6512</v>
      </c>
      <c r="Z9" s="15">
        <f t="shared" si="2"/>
        <v>1.1521585279547062</v>
      </c>
    </row>
    <row r="10" spans="1:26" ht="13.5" customHeight="1">
      <c r="A10" s="67"/>
      <c r="B10" s="17" t="s">
        <v>18</v>
      </c>
      <c r="C10" s="21">
        <f>SUM(C7:C9)</f>
        <v>16868</v>
      </c>
      <c r="D10" s="21">
        <f>SUM(D7:D9)</f>
        <v>19435</v>
      </c>
      <c r="E10" s="22">
        <f>D10/C10</f>
        <v>1.152181645719706</v>
      </c>
      <c r="F10" s="21">
        <f>SUM(F7:F9)</f>
        <v>16868</v>
      </c>
      <c r="G10" s="21">
        <f>SUM(G7:G9)</f>
        <v>16080</v>
      </c>
      <c r="H10" s="22">
        <f>G10/F10</f>
        <v>0.9532843253497747</v>
      </c>
      <c r="I10" s="21">
        <f>SUM(I7:I9)</f>
        <v>16868</v>
      </c>
      <c r="J10" s="21">
        <f>SUM(J7:J9)</f>
        <v>17925</v>
      </c>
      <c r="K10" s="22">
        <f>J10/I10</f>
        <v>1.0626630305904672</v>
      </c>
      <c r="L10" s="21">
        <f>SUM(L7:L9)</f>
        <v>16868</v>
      </c>
      <c r="M10" s="21">
        <f>SUM(M7:M9)</f>
        <v>18639</v>
      </c>
      <c r="N10" s="22">
        <f>M10/L10</f>
        <v>1.1049917002608489</v>
      </c>
      <c r="O10" s="21">
        <f>SUM(O7:O9)</f>
        <v>16868</v>
      </c>
      <c r="P10" s="21">
        <f>SUM(P7:P9)</f>
        <v>19754</v>
      </c>
      <c r="Q10" s="22">
        <f>P10/O10</f>
        <v>1.1710931942138962</v>
      </c>
      <c r="R10" s="21">
        <f>SUM(R7:R9)</f>
        <v>16868</v>
      </c>
      <c r="S10" s="21">
        <f>SUM(S7:S9)</f>
        <v>16392</v>
      </c>
      <c r="T10" s="22">
        <f>S10/R10</f>
        <v>0.97178088688641218</v>
      </c>
      <c r="U10" s="21">
        <f t="shared" si="0"/>
        <v>16868</v>
      </c>
      <c r="V10" s="21">
        <f t="shared" si="0"/>
        <v>18037.5</v>
      </c>
      <c r="W10" s="22">
        <f>V10/U10</f>
        <v>1.0693324638368509</v>
      </c>
      <c r="X10" s="23">
        <f t="shared" si="1"/>
        <v>101208</v>
      </c>
      <c r="Y10" s="23">
        <f>SUM(D10,G10,J10,M10,P10,S10)</f>
        <v>108225</v>
      </c>
      <c r="Z10" s="24">
        <f t="shared" si="2"/>
        <v>1.0693324638368509</v>
      </c>
    </row>
    <row r="11" spans="1:26" ht="11.25" customHeight="1">
      <c r="A11" s="67"/>
      <c r="B11" s="69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15" customHeight="1">
      <c r="A12" s="67"/>
      <c r="B12" s="65" t="s">
        <v>20</v>
      </c>
      <c r="C12" s="65" t="s">
        <v>8</v>
      </c>
      <c r="D12" s="65"/>
      <c r="E12" s="65"/>
      <c r="F12" s="65" t="s">
        <v>9</v>
      </c>
      <c r="G12" s="65"/>
      <c r="H12" s="65"/>
      <c r="I12" s="65" t="s">
        <v>1</v>
      </c>
      <c r="J12" s="65"/>
      <c r="K12" s="65"/>
      <c r="L12" s="65" t="s">
        <v>10</v>
      </c>
      <c r="M12" s="65"/>
      <c r="N12" s="65"/>
      <c r="O12" s="65" t="s">
        <v>11</v>
      </c>
      <c r="P12" s="65"/>
      <c r="Q12" s="65"/>
      <c r="R12" s="65" t="s">
        <v>25</v>
      </c>
      <c r="S12" s="65"/>
      <c r="T12" s="65"/>
      <c r="U12" s="65" t="s">
        <v>42</v>
      </c>
      <c r="V12" s="65"/>
      <c r="W12" s="65"/>
      <c r="X12" s="74" t="s">
        <v>43</v>
      </c>
      <c r="Y12" s="74"/>
      <c r="Z12" s="74"/>
    </row>
    <row r="13" spans="1:26" ht="12" customHeight="1">
      <c r="A13" s="67"/>
      <c r="B13" s="65"/>
      <c r="C13" s="9" t="s">
        <v>12</v>
      </c>
      <c r="D13" s="10" t="s">
        <v>13</v>
      </c>
      <c r="E13" s="11" t="s">
        <v>14</v>
      </c>
      <c r="F13" s="9" t="s">
        <v>12</v>
      </c>
      <c r="G13" s="10" t="s">
        <v>13</v>
      </c>
      <c r="H13" s="11" t="s">
        <v>14</v>
      </c>
      <c r="I13" s="9" t="s">
        <v>12</v>
      </c>
      <c r="J13" s="10" t="s">
        <v>13</v>
      </c>
      <c r="K13" s="11" t="s">
        <v>14</v>
      </c>
      <c r="L13" s="9" t="s">
        <v>12</v>
      </c>
      <c r="M13" s="10" t="s">
        <v>13</v>
      </c>
      <c r="N13" s="11" t="s">
        <v>14</v>
      </c>
      <c r="O13" s="9" t="s">
        <v>12</v>
      </c>
      <c r="P13" s="10" t="s">
        <v>13</v>
      </c>
      <c r="Q13" s="11" t="s">
        <v>14</v>
      </c>
      <c r="R13" s="9" t="s">
        <v>12</v>
      </c>
      <c r="S13" s="10" t="s">
        <v>13</v>
      </c>
      <c r="T13" s="11" t="s">
        <v>14</v>
      </c>
      <c r="U13" s="9" t="s">
        <v>12</v>
      </c>
      <c r="V13" s="10" t="s">
        <v>13</v>
      </c>
      <c r="W13" s="11" t="s">
        <v>14</v>
      </c>
      <c r="X13" s="9" t="s">
        <v>12</v>
      </c>
      <c r="Y13" s="10" t="s">
        <v>13</v>
      </c>
      <c r="Z13" s="11" t="s">
        <v>14</v>
      </c>
    </row>
    <row r="14" spans="1:26">
      <c r="A14" s="67"/>
      <c r="B14" s="18" t="s">
        <v>21</v>
      </c>
      <c r="C14" s="26">
        <v>131</v>
      </c>
      <c r="D14" s="14">
        <v>121</v>
      </c>
      <c r="E14" s="15">
        <f>D14/C14</f>
        <v>0.92366412213740456</v>
      </c>
      <c r="F14" s="26">
        <v>131</v>
      </c>
      <c r="G14" s="14">
        <v>104</v>
      </c>
      <c r="H14" s="15">
        <f>G14/F14</f>
        <v>0.79389312977099236</v>
      </c>
      <c r="I14" s="26">
        <v>131</v>
      </c>
      <c r="J14" s="14">
        <v>110</v>
      </c>
      <c r="K14" s="15">
        <f>J14/I14</f>
        <v>0.83969465648854957</v>
      </c>
      <c r="L14" s="26">
        <v>131</v>
      </c>
      <c r="M14" s="14">
        <v>96</v>
      </c>
      <c r="N14" s="15">
        <f>M14/L14</f>
        <v>0.73282442748091603</v>
      </c>
      <c r="O14" s="26">
        <v>131</v>
      </c>
      <c r="P14" s="14">
        <v>132</v>
      </c>
      <c r="Q14" s="15">
        <f>P14/O14</f>
        <v>1.0076335877862594</v>
      </c>
      <c r="R14" s="26">
        <v>131</v>
      </c>
      <c r="S14" s="14">
        <v>129</v>
      </c>
      <c r="T14" s="15">
        <f>S14/R14</f>
        <v>0.98473282442748089</v>
      </c>
      <c r="U14" s="19">
        <f>AVERAGE(C14,F14,I14,L14,O14,R14)</f>
        <v>131</v>
      </c>
      <c r="V14" s="14">
        <f>AVERAGE(D14,G14,J14,M14,P14,S14)</f>
        <v>115.33333333333333</v>
      </c>
      <c r="W14" s="15">
        <f>V14/U14</f>
        <v>0.88040712468193383</v>
      </c>
      <c r="X14" s="14">
        <f>SUM(C14,F14,I14,L14,O14,R14)</f>
        <v>786</v>
      </c>
      <c r="Y14" s="14">
        <f>SUM(D14,G14,J14,M14,P14,S14)</f>
        <v>692</v>
      </c>
      <c r="Z14" s="15">
        <f>Y14/X14</f>
        <v>0.88040712468193383</v>
      </c>
    </row>
    <row r="15" spans="1:26">
      <c r="A15" s="67"/>
      <c r="B15" s="18" t="s">
        <v>22</v>
      </c>
      <c r="C15" s="26">
        <v>6</v>
      </c>
      <c r="D15" s="14">
        <v>4</v>
      </c>
      <c r="E15" s="15">
        <f>D15/C15</f>
        <v>0.66666666666666663</v>
      </c>
      <c r="F15" s="26">
        <v>6</v>
      </c>
      <c r="G15" s="14">
        <v>14</v>
      </c>
      <c r="H15" s="15">
        <f>G15/F15</f>
        <v>2.3333333333333335</v>
      </c>
      <c r="I15" s="26">
        <v>6</v>
      </c>
      <c r="J15" s="14">
        <v>12</v>
      </c>
      <c r="K15" s="15">
        <f>J15/I15</f>
        <v>2</v>
      </c>
      <c r="L15" s="26">
        <v>6</v>
      </c>
      <c r="M15" s="14">
        <v>25</v>
      </c>
      <c r="N15" s="15">
        <f>M15/L15</f>
        <v>4.166666666666667</v>
      </c>
      <c r="O15" s="26">
        <v>6</v>
      </c>
      <c r="P15" s="14">
        <v>12</v>
      </c>
      <c r="Q15" s="15">
        <f>P15/O15</f>
        <v>2</v>
      </c>
      <c r="R15" s="26">
        <v>6</v>
      </c>
      <c r="S15" s="14">
        <v>16</v>
      </c>
      <c r="T15" s="15">
        <f>S15/R15</f>
        <v>2.6666666666666665</v>
      </c>
      <c r="U15" s="19">
        <f t="shared" ref="U15:V16" si="3">AVERAGE(C15,F15,I15,L15,O15,R15)</f>
        <v>6</v>
      </c>
      <c r="V15" s="14">
        <f t="shared" si="3"/>
        <v>13.833333333333334</v>
      </c>
      <c r="W15" s="15">
        <f>V15/U15</f>
        <v>2.3055555555555558</v>
      </c>
      <c r="X15" s="14">
        <f t="shared" ref="X15:X17" si="4">SUM(C15,F15,I15,L15,O15,R15)</f>
        <v>36</v>
      </c>
      <c r="Y15" s="14">
        <f>SUM(D15,G15,J15,M15,P15,S15)</f>
        <v>83</v>
      </c>
      <c r="Z15" s="15">
        <f t="shared" ref="Z15:Z17" si="5">Y15/X15</f>
        <v>2.3055555555555554</v>
      </c>
    </row>
    <row r="16" spans="1:26">
      <c r="A16" s="67"/>
      <c r="B16" s="18" t="s">
        <v>15</v>
      </c>
      <c r="C16" s="26">
        <v>87</v>
      </c>
      <c r="D16" s="14">
        <v>138</v>
      </c>
      <c r="E16" s="15">
        <f>D16/C16</f>
        <v>1.5862068965517242</v>
      </c>
      <c r="F16" s="26">
        <v>87</v>
      </c>
      <c r="G16" s="14">
        <v>103</v>
      </c>
      <c r="H16" s="15">
        <f>G16/F16</f>
        <v>1.1839080459770115</v>
      </c>
      <c r="I16" s="26">
        <v>87</v>
      </c>
      <c r="J16" s="14">
        <v>124</v>
      </c>
      <c r="K16" s="15">
        <f>J16/I16</f>
        <v>1.4252873563218391</v>
      </c>
      <c r="L16" s="26">
        <v>87</v>
      </c>
      <c r="M16" s="14">
        <v>131</v>
      </c>
      <c r="N16" s="15">
        <f>M16/L16</f>
        <v>1.5057471264367817</v>
      </c>
      <c r="O16" s="26">
        <v>87</v>
      </c>
      <c r="P16" s="14">
        <v>132</v>
      </c>
      <c r="Q16" s="15">
        <f>P16/O16</f>
        <v>1.5172413793103448</v>
      </c>
      <c r="R16" s="26">
        <v>87</v>
      </c>
      <c r="S16" s="14">
        <v>123</v>
      </c>
      <c r="T16" s="15">
        <f>S16/R16</f>
        <v>1.4137931034482758</v>
      </c>
      <c r="U16" s="19">
        <f t="shared" si="3"/>
        <v>87</v>
      </c>
      <c r="V16" s="14">
        <f t="shared" si="3"/>
        <v>125.16666666666667</v>
      </c>
      <c r="W16" s="15">
        <f>V16/U16</f>
        <v>1.438697318007663</v>
      </c>
      <c r="X16" s="14">
        <f t="shared" si="4"/>
        <v>522</v>
      </c>
      <c r="Y16" s="14">
        <f>SUM(D16,G16,J16,M16,P16,S16)</f>
        <v>751</v>
      </c>
      <c r="Z16" s="15">
        <f t="shared" si="5"/>
        <v>1.4386973180076628</v>
      </c>
    </row>
    <row r="17" spans="1:26" ht="13.5" customHeight="1">
      <c r="A17" s="67"/>
      <c r="B17" s="27" t="s">
        <v>18</v>
      </c>
      <c r="C17" s="28">
        <f>SUM(C14:C16)</f>
        <v>224</v>
      </c>
      <c r="D17" s="29">
        <f>SUM(D14:D16)</f>
        <v>263</v>
      </c>
      <c r="E17" s="22">
        <f>D17/C17</f>
        <v>1.1741071428571428</v>
      </c>
      <c r="F17" s="28">
        <f>SUM(F14:F16)</f>
        <v>224</v>
      </c>
      <c r="G17" s="29">
        <f>SUM(G14:G16)</f>
        <v>221</v>
      </c>
      <c r="H17" s="22">
        <f>G17/F17</f>
        <v>0.9866071428571429</v>
      </c>
      <c r="I17" s="28">
        <f>SUM(I14:I16)</f>
        <v>224</v>
      </c>
      <c r="J17" s="29">
        <f>SUM(J14:J16)</f>
        <v>246</v>
      </c>
      <c r="K17" s="22">
        <f>J17/I17</f>
        <v>1.0982142857142858</v>
      </c>
      <c r="L17" s="28">
        <f>SUM(L14:L16)</f>
        <v>224</v>
      </c>
      <c r="M17" s="29">
        <f>SUM(M14:M16)</f>
        <v>252</v>
      </c>
      <c r="N17" s="22">
        <f>M17/L17</f>
        <v>1.125</v>
      </c>
      <c r="O17" s="28">
        <f>SUM(O14:O16)</f>
        <v>224</v>
      </c>
      <c r="P17" s="29">
        <f>SUM(P14:P16)</f>
        <v>276</v>
      </c>
      <c r="Q17" s="22">
        <f>P17/O17</f>
        <v>1.2321428571428572</v>
      </c>
      <c r="R17" s="28">
        <f>SUM(R14:R16)</f>
        <v>224</v>
      </c>
      <c r="S17" s="29">
        <f>SUM(S14:S16)</f>
        <v>268</v>
      </c>
      <c r="T17" s="22">
        <f>S17/R17</f>
        <v>1.1964285714285714</v>
      </c>
      <c r="U17" s="21">
        <f>SUM(U14:U16)</f>
        <v>224</v>
      </c>
      <c r="V17" s="21">
        <f>SUM(V14:V16)</f>
        <v>254.33333333333331</v>
      </c>
      <c r="W17" s="22">
        <f>V17/U17</f>
        <v>1.1354166666666665</v>
      </c>
      <c r="X17" s="23">
        <f t="shared" si="4"/>
        <v>1344</v>
      </c>
      <c r="Y17" s="23">
        <f>SUM(Y14:Y16)</f>
        <v>1526</v>
      </c>
      <c r="Z17" s="24">
        <f t="shared" si="5"/>
        <v>1.1354166666666667</v>
      </c>
    </row>
    <row r="18" spans="1:26" ht="6" customHeigh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16"/>
      <c r="Z18" s="7" t="s">
        <v>41</v>
      </c>
    </row>
    <row r="19" spans="1:26" ht="11.25" customHeight="1">
      <c r="A19" s="67" t="s">
        <v>4</v>
      </c>
      <c r="B19" s="69" t="s">
        <v>6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5"/>
    </row>
    <row r="20" spans="1:26" ht="15" customHeight="1">
      <c r="A20" s="67"/>
      <c r="B20" s="65" t="s">
        <v>7</v>
      </c>
      <c r="C20" s="65" t="s">
        <v>8</v>
      </c>
      <c r="D20" s="65"/>
      <c r="E20" s="65"/>
      <c r="F20" s="65" t="s">
        <v>9</v>
      </c>
      <c r="G20" s="65"/>
      <c r="H20" s="65"/>
      <c r="I20" s="65" t="s">
        <v>1</v>
      </c>
      <c r="J20" s="65"/>
      <c r="K20" s="65"/>
      <c r="L20" s="65" t="s">
        <v>10</v>
      </c>
      <c r="M20" s="65"/>
      <c r="N20" s="65"/>
      <c r="O20" s="65" t="s">
        <v>11</v>
      </c>
      <c r="P20" s="65"/>
      <c r="Q20" s="65"/>
      <c r="R20" s="65" t="s">
        <v>25</v>
      </c>
      <c r="S20" s="65"/>
      <c r="T20" s="65"/>
      <c r="U20" s="65" t="s">
        <v>42</v>
      </c>
      <c r="V20" s="65"/>
      <c r="W20" s="65"/>
      <c r="X20" s="66" t="s">
        <v>43</v>
      </c>
      <c r="Y20" s="66"/>
      <c r="Z20" s="66"/>
    </row>
    <row r="21" spans="1:26" ht="12" customHeight="1">
      <c r="A21" s="67"/>
      <c r="B21" s="65"/>
      <c r="C21" s="9" t="s">
        <v>12</v>
      </c>
      <c r="D21" s="10" t="s">
        <v>13</v>
      </c>
      <c r="E21" s="11" t="s">
        <v>14</v>
      </c>
      <c r="F21" s="9" t="s">
        <v>12</v>
      </c>
      <c r="G21" s="10" t="s">
        <v>13</v>
      </c>
      <c r="H21" s="11" t="s">
        <v>14</v>
      </c>
      <c r="I21" s="9" t="s">
        <v>12</v>
      </c>
      <c r="J21" s="10" t="s">
        <v>13</v>
      </c>
      <c r="K21" s="11" t="s">
        <v>14</v>
      </c>
      <c r="L21" s="9" t="s">
        <v>12</v>
      </c>
      <c r="M21" s="10" t="s">
        <v>13</v>
      </c>
      <c r="N21" s="11" t="s">
        <v>14</v>
      </c>
      <c r="O21" s="9" t="s">
        <v>12</v>
      </c>
      <c r="P21" s="10" t="s">
        <v>13</v>
      </c>
      <c r="Q21" s="11" t="s">
        <v>14</v>
      </c>
      <c r="R21" s="9" t="s">
        <v>12</v>
      </c>
      <c r="S21" s="10" t="s">
        <v>13</v>
      </c>
      <c r="T21" s="11" t="s">
        <v>14</v>
      </c>
      <c r="U21" s="9" t="s">
        <v>12</v>
      </c>
      <c r="V21" s="10" t="s">
        <v>13</v>
      </c>
      <c r="W21" s="11" t="s">
        <v>14</v>
      </c>
      <c r="X21" s="9" t="s">
        <v>12</v>
      </c>
      <c r="Y21" s="10" t="s">
        <v>13</v>
      </c>
      <c r="Z21" s="11" t="s">
        <v>14</v>
      </c>
    </row>
    <row r="22" spans="1:26">
      <c r="A22" s="67"/>
      <c r="B22" s="18" t="s">
        <v>15</v>
      </c>
      <c r="C22" s="19">
        <v>6645</v>
      </c>
      <c r="D22" s="30">
        <v>6851</v>
      </c>
      <c r="E22" s="15">
        <f>D22/C22</f>
        <v>1.0310007524454476</v>
      </c>
      <c r="F22" s="19">
        <v>6645</v>
      </c>
      <c r="G22" s="30">
        <v>8179</v>
      </c>
      <c r="H22" s="15">
        <f>G22/F22</f>
        <v>1.2308502633559066</v>
      </c>
      <c r="I22" s="19">
        <v>6645</v>
      </c>
      <c r="J22" s="30">
        <v>10122</v>
      </c>
      <c r="K22" s="15">
        <f>J22/I22</f>
        <v>1.5232505643340857</v>
      </c>
      <c r="L22" s="19">
        <v>6645</v>
      </c>
      <c r="M22" s="30">
        <v>12099</v>
      </c>
      <c r="N22" s="15">
        <f>M22/L22</f>
        <v>1.8207674943566592</v>
      </c>
      <c r="O22" s="19">
        <v>6645</v>
      </c>
      <c r="P22" s="30">
        <v>12845</v>
      </c>
      <c r="Q22" s="15">
        <f>P22/O22</f>
        <v>1.9330323551542514</v>
      </c>
      <c r="R22" s="19">
        <v>6645</v>
      </c>
      <c r="S22" s="30">
        <v>9928</v>
      </c>
      <c r="T22" s="15">
        <f>S22/R22</f>
        <v>1.4940556809631302</v>
      </c>
      <c r="U22" s="19">
        <f>AVERAGE(C22,F22,I22,L22,O22,R22)</f>
        <v>6645</v>
      </c>
      <c r="V22" s="14">
        <f>AVERAGE(D22,G22,J22,M22,P22,S22)</f>
        <v>10004</v>
      </c>
      <c r="W22" s="15">
        <f>V22/U22</f>
        <v>1.5054928517682469</v>
      </c>
      <c r="X22" s="14">
        <f>SUM(C22,F22,I22,L22,O22,R22)</f>
        <v>39870</v>
      </c>
      <c r="Y22" s="14">
        <f>SUM(D22,G22,J22,M22,P22,S22)</f>
        <v>60024</v>
      </c>
      <c r="Z22" s="15">
        <f>Y22/X22</f>
        <v>1.5054928517682469</v>
      </c>
    </row>
    <row r="23" spans="1:26">
      <c r="A23" s="67"/>
      <c r="B23" s="18" t="s">
        <v>23</v>
      </c>
      <c r="C23" s="19">
        <v>1238</v>
      </c>
      <c r="D23" s="30">
        <v>2956</v>
      </c>
      <c r="E23" s="15">
        <f>D23/C23</f>
        <v>2.3877221324717284</v>
      </c>
      <c r="F23" s="19">
        <v>1238</v>
      </c>
      <c r="G23" s="30">
        <v>1802</v>
      </c>
      <c r="H23" s="15">
        <f>G23/F23</f>
        <v>1.4555735056542811</v>
      </c>
      <c r="I23" s="19">
        <v>1238</v>
      </c>
      <c r="J23" s="30">
        <v>2575</v>
      </c>
      <c r="K23" s="15">
        <f>J23/I23</f>
        <v>2.0799676898222939</v>
      </c>
      <c r="L23" s="19">
        <v>1238</v>
      </c>
      <c r="M23" s="30">
        <v>3591</v>
      </c>
      <c r="N23" s="15">
        <f>M23/L23</f>
        <v>2.9006462035541194</v>
      </c>
      <c r="O23" s="19">
        <v>1238</v>
      </c>
      <c r="P23" s="30">
        <v>3027</v>
      </c>
      <c r="Q23" s="15">
        <f>P23/O23</f>
        <v>2.4450726978998385</v>
      </c>
      <c r="R23" s="19">
        <v>1238</v>
      </c>
      <c r="S23" s="30">
        <v>2549</v>
      </c>
      <c r="T23" s="15">
        <f>S23/R23</f>
        <v>2.0589660743134086</v>
      </c>
      <c r="U23" s="19">
        <f t="shared" ref="U23:V26" si="6">AVERAGE(C23,F23,I23,L23,O23,R23)</f>
        <v>1238</v>
      </c>
      <c r="V23" s="14">
        <f t="shared" si="6"/>
        <v>2750</v>
      </c>
      <c r="W23" s="15">
        <f>V23/U23</f>
        <v>2.2213247172859449</v>
      </c>
      <c r="X23" s="14">
        <f t="shared" ref="X23:X25" si="7">SUM(C23,F23,I23,L23,O23,R23)</f>
        <v>7428</v>
      </c>
      <c r="Y23" s="14">
        <f>SUM(D23,G23,J23,M23,P23,S23)</f>
        <v>16500</v>
      </c>
      <c r="Z23" s="15">
        <f t="shared" ref="Z23" si="8">Y23/X23</f>
        <v>2.2213247172859449</v>
      </c>
    </row>
    <row r="24" spans="1:26">
      <c r="A24" s="67"/>
      <c r="B24" s="31" t="s">
        <v>16</v>
      </c>
      <c r="C24" s="32"/>
      <c r="D24" s="32"/>
      <c r="E24" s="33"/>
      <c r="F24" s="32"/>
      <c r="G24" s="32"/>
      <c r="H24" s="33"/>
      <c r="I24" s="32"/>
      <c r="J24" s="32"/>
      <c r="K24" s="33"/>
      <c r="L24" s="19" t="s">
        <v>32</v>
      </c>
      <c r="M24" s="19">
        <v>333</v>
      </c>
      <c r="N24" s="15">
        <v>0</v>
      </c>
      <c r="O24" s="19" t="s">
        <v>32</v>
      </c>
      <c r="P24" s="19">
        <v>808</v>
      </c>
      <c r="Q24" s="15">
        <v>0</v>
      </c>
      <c r="R24" s="19" t="s">
        <v>32</v>
      </c>
      <c r="S24" s="34">
        <v>1379</v>
      </c>
      <c r="T24" s="15">
        <v>0</v>
      </c>
      <c r="U24" s="19" t="s">
        <v>32</v>
      </c>
      <c r="V24" s="14">
        <f t="shared" si="6"/>
        <v>840</v>
      </c>
      <c r="W24" s="15">
        <v>0</v>
      </c>
      <c r="X24" s="14">
        <f t="shared" si="7"/>
        <v>0</v>
      </c>
      <c r="Y24" s="14">
        <f>SUM(D24,G24,J24,M24,P24,S24)</f>
        <v>2520</v>
      </c>
      <c r="Z24" s="15">
        <v>0</v>
      </c>
    </row>
    <row r="25" spans="1:26">
      <c r="A25" s="67"/>
      <c r="B25" s="31" t="s">
        <v>24</v>
      </c>
      <c r="C25" s="32"/>
      <c r="D25" s="32"/>
      <c r="E25" s="33"/>
      <c r="F25" s="32"/>
      <c r="G25" s="32"/>
      <c r="H25" s="33"/>
      <c r="I25" s="32"/>
      <c r="J25" s="32"/>
      <c r="K25" s="33"/>
      <c r="L25" s="19" t="s">
        <v>32</v>
      </c>
      <c r="M25" s="19">
        <v>31</v>
      </c>
      <c r="N25" s="15">
        <v>0</v>
      </c>
      <c r="O25" s="19" t="s">
        <v>32</v>
      </c>
      <c r="P25" s="19">
        <v>33</v>
      </c>
      <c r="Q25" s="15">
        <v>0</v>
      </c>
      <c r="R25" s="19" t="s">
        <v>32</v>
      </c>
      <c r="S25" s="34">
        <v>0</v>
      </c>
      <c r="T25" s="15">
        <v>0</v>
      </c>
      <c r="U25" s="19" t="s">
        <v>32</v>
      </c>
      <c r="V25" s="14">
        <f t="shared" si="6"/>
        <v>21.333333333333332</v>
      </c>
      <c r="W25" s="15">
        <v>0</v>
      </c>
      <c r="X25" s="14">
        <f t="shared" si="7"/>
        <v>0</v>
      </c>
      <c r="Y25" s="14">
        <f>SUM(D25,G25,J25,M25,P25,S25)</f>
        <v>64</v>
      </c>
      <c r="Z25" s="15">
        <v>0</v>
      </c>
    </row>
    <row r="26" spans="1:26" ht="13.5" customHeight="1">
      <c r="A26" s="67"/>
      <c r="B26" s="17" t="s">
        <v>18</v>
      </c>
      <c r="C26" s="21">
        <f>SUM(C22:C23)</f>
        <v>7883</v>
      </c>
      <c r="D26" s="35">
        <f>SUM(D22:D23)</f>
        <v>9807</v>
      </c>
      <c r="E26" s="22">
        <f>D26/C26</f>
        <v>1.2440695166814664</v>
      </c>
      <c r="F26" s="21">
        <f>SUM(F22:F23)</f>
        <v>7883</v>
      </c>
      <c r="G26" s="35">
        <f>SUM(G22:G23)</f>
        <v>9981</v>
      </c>
      <c r="H26" s="22">
        <f>G26/F26</f>
        <v>1.2661423315996447</v>
      </c>
      <c r="I26" s="21">
        <f>SUM(I22:I23)</f>
        <v>7883</v>
      </c>
      <c r="J26" s="35">
        <f>SUM(J22:J23)</f>
        <v>12697</v>
      </c>
      <c r="K26" s="22">
        <f>J26/I26</f>
        <v>1.610681212736268</v>
      </c>
      <c r="L26" s="21">
        <f>SUM(L22:L23)</f>
        <v>7883</v>
      </c>
      <c r="M26" s="35">
        <f>SUM(M22:M25)</f>
        <v>16054</v>
      </c>
      <c r="N26" s="22">
        <f>M26/L26</f>
        <v>2.0365343143473296</v>
      </c>
      <c r="O26" s="21">
        <f>SUM(O22:O23)</f>
        <v>7883</v>
      </c>
      <c r="P26" s="35">
        <f>SUM(P22:P25)</f>
        <v>16713</v>
      </c>
      <c r="Q26" s="22">
        <f>P26/O26</f>
        <v>2.1201319294684766</v>
      </c>
      <c r="R26" s="21">
        <f>SUM(R22:R23)</f>
        <v>7883</v>
      </c>
      <c r="S26" s="35">
        <f>SUM(S22:S25)</f>
        <v>13856</v>
      </c>
      <c r="T26" s="22">
        <f>S26/R26</f>
        <v>1.7577064569326399</v>
      </c>
      <c r="U26" s="21">
        <f t="shared" si="6"/>
        <v>7883</v>
      </c>
      <c r="V26" s="21">
        <f t="shared" si="6"/>
        <v>13184.666666666666</v>
      </c>
      <c r="W26" s="22">
        <f>V26/U26</f>
        <v>1.6725442936276373</v>
      </c>
      <c r="X26" s="23">
        <f>SUM(X22:X25)</f>
        <v>47298</v>
      </c>
      <c r="Y26" s="23">
        <f>SUM(Y22:Y25)</f>
        <v>79108</v>
      </c>
      <c r="Z26" s="24">
        <f t="shared" ref="Z26" si="9">Y26/X26</f>
        <v>1.6725442936276376</v>
      </c>
    </row>
    <row r="27" spans="1:26" ht="6" customHeight="1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3"/>
      <c r="U27" s="5"/>
    </row>
    <row r="28" spans="1:26" ht="11.25" customHeight="1">
      <c r="A28" s="67" t="s">
        <v>5</v>
      </c>
      <c r="B28" s="69" t="s">
        <v>6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5"/>
    </row>
    <row r="29" spans="1:26" ht="15" customHeight="1">
      <c r="A29" s="67"/>
      <c r="B29" s="65" t="s">
        <v>7</v>
      </c>
      <c r="C29" s="65" t="s">
        <v>8</v>
      </c>
      <c r="D29" s="65"/>
      <c r="E29" s="65"/>
      <c r="F29" s="65" t="s">
        <v>9</v>
      </c>
      <c r="G29" s="65"/>
      <c r="H29" s="65"/>
      <c r="I29" s="65" t="s">
        <v>1</v>
      </c>
      <c r="J29" s="65"/>
      <c r="K29" s="65"/>
      <c r="L29" s="65" t="s">
        <v>10</v>
      </c>
      <c r="M29" s="65"/>
      <c r="N29" s="65"/>
      <c r="O29" s="65" t="s">
        <v>11</v>
      </c>
      <c r="P29" s="65"/>
      <c r="Q29" s="65"/>
      <c r="R29" s="65" t="s">
        <v>25</v>
      </c>
      <c r="S29" s="65"/>
      <c r="T29" s="65"/>
      <c r="U29" s="65" t="s">
        <v>42</v>
      </c>
      <c r="V29" s="65"/>
      <c r="W29" s="65"/>
      <c r="X29" s="74" t="s">
        <v>43</v>
      </c>
      <c r="Y29" s="74"/>
      <c r="Z29" s="74"/>
    </row>
    <row r="30" spans="1:26" ht="12" customHeight="1">
      <c r="A30" s="67"/>
      <c r="B30" s="65"/>
      <c r="C30" s="9" t="s">
        <v>12</v>
      </c>
      <c r="D30" s="10" t="s">
        <v>13</v>
      </c>
      <c r="E30" s="11" t="s">
        <v>14</v>
      </c>
      <c r="F30" s="9" t="s">
        <v>12</v>
      </c>
      <c r="G30" s="10" t="s">
        <v>13</v>
      </c>
      <c r="H30" s="11" t="s">
        <v>14</v>
      </c>
      <c r="I30" s="9" t="s">
        <v>12</v>
      </c>
      <c r="J30" s="10" t="s">
        <v>13</v>
      </c>
      <c r="K30" s="11" t="s">
        <v>14</v>
      </c>
      <c r="L30" s="9" t="s">
        <v>12</v>
      </c>
      <c r="M30" s="10" t="s">
        <v>13</v>
      </c>
      <c r="N30" s="11" t="s">
        <v>14</v>
      </c>
      <c r="O30" s="9" t="s">
        <v>12</v>
      </c>
      <c r="P30" s="10" t="s">
        <v>13</v>
      </c>
      <c r="Q30" s="11" t="s">
        <v>14</v>
      </c>
      <c r="R30" s="9" t="s">
        <v>12</v>
      </c>
      <c r="S30" s="10" t="s">
        <v>13</v>
      </c>
      <c r="T30" s="11" t="s">
        <v>14</v>
      </c>
      <c r="U30" s="9" t="s">
        <v>12</v>
      </c>
      <c r="V30" s="10" t="s">
        <v>13</v>
      </c>
      <c r="W30" s="11" t="s">
        <v>14</v>
      </c>
      <c r="X30" s="9" t="s">
        <v>12</v>
      </c>
      <c r="Y30" s="10" t="s">
        <v>13</v>
      </c>
      <c r="Z30" s="11" t="s">
        <v>14</v>
      </c>
    </row>
    <row r="31" spans="1:26">
      <c r="A31" s="67"/>
      <c r="B31" s="18" t="s">
        <v>23</v>
      </c>
      <c r="C31" s="19">
        <v>8440</v>
      </c>
      <c r="D31" s="19">
        <v>7223</v>
      </c>
      <c r="E31" s="15">
        <f>D31/C31</f>
        <v>0.85580568720379147</v>
      </c>
      <c r="F31" s="19">
        <v>8440</v>
      </c>
      <c r="G31" s="19">
        <v>8057</v>
      </c>
      <c r="H31" s="15">
        <f>G31/F31</f>
        <v>0.95462085308056877</v>
      </c>
      <c r="I31" s="19">
        <v>8440</v>
      </c>
      <c r="J31" s="19">
        <v>11050</v>
      </c>
      <c r="K31" s="15">
        <f>J31/I31</f>
        <v>1.3092417061611374</v>
      </c>
      <c r="L31" s="19">
        <v>8440</v>
      </c>
      <c r="M31" s="19">
        <v>13038</v>
      </c>
      <c r="N31" s="15">
        <f>M31/L31</f>
        <v>1.54478672985782</v>
      </c>
      <c r="O31" s="19">
        <v>8440</v>
      </c>
      <c r="P31" s="19">
        <v>12091</v>
      </c>
      <c r="Q31" s="15">
        <f>P31/O31</f>
        <v>1.4325829383886255</v>
      </c>
      <c r="R31" s="19">
        <v>8440</v>
      </c>
      <c r="S31" s="19">
        <v>9518</v>
      </c>
      <c r="T31" s="15">
        <f>S31/R31</f>
        <v>1.1277251184834123</v>
      </c>
      <c r="U31" s="19">
        <f>AVERAGE(C31,F31,I31,L31,O31,R31)</f>
        <v>8440</v>
      </c>
      <c r="V31" s="14">
        <f>AVERAGE(D31,G31,J31,M31,P31,S31)</f>
        <v>10162.833333333334</v>
      </c>
      <c r="W31" s="15">
        <f>V31/U31</f>
        <v>1.2041271721958926</v>
      </c>
      <c r="X31" s="14">
        <f>SUM(C31,F31,I31,L31,O31,R31)</f>
        <v>50640</v>
      </c>
      <c r="Y31" s="14">
        <f>SUM(D31,G31,J31,M31,P31,S31)</f>
        <v>60977</v>
      </c>
      <c r="Z31" s="15">
        <f>Y31/X31</f>
        <v>1.2041271721958926</v>
      </c>
    </row>
    <row r="32" spans="1:26" ht="11.25" customHeight="1">
      <c r="A32" s="67"/>
      <c r="B32" s="69" t="s">
        <v>19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15" customHeight="1">
      <c r="A33" s="67"/>
      <c r="B33" s="65" t="s">
        <v>20</v>
      </c>
      <c r="C33" s="65" t="s">
        <v>8</v>
      </c>
      <c r="D33" s="65"/>
      <c r="E33" s="65"/>
      <c r="F33" s="65" t="s">
        <v>9</v>
      </c>
      <c r="G33" s="65"/>
      <c r="H33" s="65"/>
      <c r="I33" s="65" t="s">
        <v>1</v>
      </c>
      <c r="J33" s="65"/>
      <c r="K33" s="65"/>
      <c r="L33" s="65" t="s">
        <v>10</v>
      </c>
      <c r="M33" s="65"/>
      <c r="N33" s="65"/>
      <c r="O33" s="65" t="s">
        <v>11</v>
      </c>
      <c r="P33" s="65"/>
      <c r="Q33" s="65"/>
      <c r="R33" s="65" t="s">
        <v>25</v>
      </c>
      <c r="S33" s="65"/>
      <c r="T33" s="65"/>
      <c r="U33" s="65" t="s">
        <v>42</v>
      </c>
      <c r="V33" s="65"/>
      <c r="W33" s="65"/>
      <c r="X33" s="76" t="s">
        <v>43</v>
      </c>
      <c r="Y33" s="77"/>
      <c r="Z33" s="78"/>
    </row>
    <row r="34" spans="1:26" ht="12" customHeight="1">
      <c r="A34" s="67"/>
      <c r="B34" s="65"/>
      <c r="C34" s="9" t="s">
        <v>12</v>
      </c>
      <c r="D34" s="10" t="s">
        <v>13</v>
      </c>
      <c r="E34" s="11" t="s">
        <v>14</v>
      </c>
      <c r="F34" s="9" t="s">
        <v>12</v>
      </c>
      <c r="G34" s="10" t="s">
        <v>13</v>
      </c>
      <c r="H34" s="11" t="s">
        <v>14</v>
      </c>
      <c r="I34" s="9" t="s">
        <v>12</v>
      </c>
      <c r="J34" s="10" t="s">
        <v>13</v>
      </c>
      <c r="K34" s="11" t="s">
        <v>14</v>
      </c>
      <c r="L34" s="9" t="s">
        <v>12</v>
      </c>
      <c r="M34" s="10" t="s">
        <v>13</v>
      </c>
      <c r="N34" s="11" t="s">
        <v>14</v>
      </c>
      <c r="O34" s="9" t="s">
        <v>12</v>
      </c>
      <c r="P34" s="10" t="s">
        <v>13</v>
      </c>
      <c r="Q34" s="11" t="s">
        <v>14</v>
      </c>
      <c r="R34" s="9" t="s">
        <v>12</v>
      </c>
      <c r="S34" s="10" t="s">
        <v>13</v>
      </c>
      <c r="T34" s="11" t="s">
        <v>14</v>
      </c>
      <c r="U34" s="9" t="s">
        <v>12</v>
      </c>
      <c r="V34" s="10" t="s">
        <v>13</v>
      </c>
      <c r="W34" s="11" t="s">
        <v>14</v>
      </c>
      <c r="X34" s="9" t="s">
        <v>12</v>
      </c>
      <c r="Y34" s="10" t="s">
        <v>13</v>
      </c>
      <c r="Z34" s="11" t="s">
        <v>14</v>
      </c>
    </row>
    <row r="35" spans="1:26">
      <c r="A35" s="67"/>
      <c r="B35" s="18" t="s">
        <v>23</v>
      </c>
      <c r="C35" s="19">
        <v>40</v>
      </c>
      <c r="D35" s="19">
        <v>59</v>
      </c>
      <c r="E35" s="15">
        <f>D35/C35</f>
        <v>1.4750000000000001</v>
      </c>
      <c r="F35" s="19">
        <v>40</v>
      </c>
      <c r="G35" s="19">
        <v>53</v>
      </c>
      <c r="H35" s="15">
        <f>G35/F35</f>
        <v>1.325</v>
      </c>
      <c r="I35" s="19">
        <v>40</v>
      </c>
      <c r="J35" s="19">
        <v>79</v>
      </c>
      <c r="K35" s="15">
        <f>J35/I35</f>
        <v>1.9750000000000001</v>
      </c>
      <c r="L35" s="19">
        <v>40</v>
      </c>
      <c r="M35" s="19">
        <v>55</v>
      </c>
      <c r="N35" s="15">
        <f>M35/L35</f>
        <v>1.375</v>
      </c>
      <c r="O35" s="19">
        <v>40</v>
      </c>
      <c r="P35" s="19">
        <v>55</v>
      </c>
      <c r="Q35" s="15">
        <f>P35/O35</f>
        <v>1.375</v>
      </c>
      <c r="R35" s="19">
        <v>40</v>
      </c>
      <c r="S35" s="19">
        <v>94</v>
      </c>
      <c r="T35" s="15">
        <f>S35/R35</f>
        <v>2.35</v>
      </c>
      <c r="U35" s="19">
        <f>AVERAGE(C35,F35,I35,L35,O35,R35)</f>
        <v>40</v>
      </c>
      <c r="V35" s="14">
        <f>AVERAGE(D35,G35,J35,M35,P35,S35)</f>
        <v>65.833333333333329</v>
      </c>
      <c r="W35" s="15">
        <f>V35/U35</f>
        <v>1.6458333333333333</v>
      </c>
      <c r="X35" s="14">
        <f>SUM(C35,F35,I35,L35,O35,R35)</f>
        <v>240</v>
      </c>
      <c r="Y35" s="14">
        <f>SUM(D35,G35,J35,M35,P35,S35)</f>
        <v>395</v>
      </c>
      <c r="Z35" s="15">
        <f>Y35/X35</f>
        <v>1.6458333333333333</v>
      </c>
    </row>
    <row r="37" spans="1:26">
      <c r="C37" s="65" t="s">
        <v>8</v>
      </c>
      <c r="D37" s="65"/>
      <c r="E37" s="65"/>
      <c r="F37" s="65" t="s">
        <v>9</v>
      </c>
      <c r="G37" s="65"/>
      <c r="H37" s="65"/>
      <c r="I37" s="65" t="s">
        <v>1</v>
      </c>
      <c r="J37" s="65"/>
      <c r="K37" s="65"/>
      <c r="L37" s="65" t="s">
        <v>10</v>
      </c>
      <c r="M37" s="65"/>
      <c r="N37" s="65"/>
      <c r="O37" s="65" t="s">
        <v>11</v>
      </c>
      <c r="P37" s="65"/>
      <c r="Q37" s="65"/>
      <c r="R37" s="65" t="s">
        <v>25</v>
      </c>
      <c r="S37" s="65"/>
      <c r="T37" s="65"/>
      <c r="U37" s="65" t="s">
        <v>42</v>
      </c>
      <c r="V37" s="65"/>
      <c r="W37" s="65"/>
      <c r="X37" s="74" t="s">
        <v>43</v>
      </c>
      <c r="Y37" s="74"/>
      <c r="Z37" s="74"/>
    </row>
    <row r="38" spans="1:26">
      <c r="C38" s="9" t="s">
        <v>12</v>
      </c>
      <c r="D38" s="10" t="s">
        <v>13</v>
      </c>
      <c r="E38" s="11" t="s">
        <v>14</v>
      </c>
      <c r="F38" s="9" t="s">
        <v>12</v>
      </c>
      <c r="G38" s="10" t="s">
        <v>13</v>
      </c>
      <c r="H38" s="11" t="s">
        <v>14</v>
      </c>
      <c r="I38" s="9" t="s">
        <v>12</v>
      </c>
      <c r="J38" s="10" t="s">
        <v>13</v>
      </c>
      <c r="K38" s="11" t="s">
        <v>14</v>
      </c>
      <c r="L38" s="9" t="s">
        <v>12</v>
      </c>
      <c r="M38" s="10" t="s">
        <v>13</v>
      </c>
      <c r="N38" s="11" t="s">
        <v>14</v>
      </c>
      <c r="O38" s="9" t="s">
        <v>12</v>
      </c>
      <c r="P38" s="10" t="s">
        <v>13</v>
      </c>
      <c r="Q38" s="11" t="s">
        <v>14</v>
      </c>
      <c r="R38" s="9" t="s">
        <v>12</v>
      </c>
      <c r="S38" s="10" t="s">
        <v>13</v>
      </c>
      <c r="T38" s="11" t="s">
        <v>14</v>
      </c>
      <c r="U38" s="9" t="s">
        <v>12</v>
      </c>
      <c r="V38" s="10" t="s">
        <v>13</v>
      </c>
      <c r="W38" s="11" t="s">
        <v>14</v>
      </c>
      <c r="X38" s="9" t="s">
        <v>12</v>
      </c>
      <c r="Y38" s="10" t="s">
        <v>13</v>
      </c>
      <c r="Z38" s="11" t="s">
        <v>14</v>
      </c>
    </row>
    <row r="39" spans="1:26">
      <c r="A39" s="67" t="s">
        <v>0</v>
      </c>
      <c r="B39" s="17" t="s">
        <v>7</v>
      </c>
      <c r="C39" s="12">
        <f>SUM(C10,C26,C31)</f>
        <v>33191</v>
      </c>
      <c r="D39" s="12">
        <f>SUM(D10,D26,D31)</f>
        <v>36465</v>
      </c>
      <c r="E39" s="13">
        <f>D39/C39</f>
        <v>1.0986411979150974</v>
      </c>
      <c r="F39" s="12">
        <f>SUM(F10,F26,F31)</f>
        <v>33191</v>
      </c>
      <c r="G39" s="12">
        <f>SUM(G10,G26,G31)</f>
        <v>34118</v>
      </c>
      <c r="H39" s="13">
        <f>G39/F39</f>
        <v>1.027929257931367</v>
      </c>
      <c r="I39" s="12">
        <f>SUM(I10,I26,I31)</f>
        <v>33191</v>
      </c>
      <c r="J39" s="12">
        <f>SUM(J10,J26,J31)</f>
        <v>41672</v>
      </c>
      <c r="K39" s="13">
        <f>J39/I39</f>
        <v>1.2555210749902082</v>
      </c>
      <c r="L39" s="12">
        <f>SUM(L10,L26,L31)</f>
        <v>33191</v>
      </c>
      <c r="M39" s="12">
        <f>SUM(M10,M26,M31)</f>
        <v>47731</v>
      </c>
      <c r="N39" s="13">
        <f>M39/L39</f>
        <v>1.438070561296737</v>
      </c>
      <c r="O39" s="12">
        <f>SUM(O10,O26,O31)</f>
        <v>33191</v>
      </c>
      <c r="P39" s="12">
        <f>SUM(P10,P26,P31)</f>
        <v>48558</v>
      </c>
      <c r="Q39" s="13">
        <f>P39/O39</f>
        <v>1.462986954294839</v>
      </c>
      <c r="R39" s="12">
        <f>SUM(R10,R26,R31)</f>
        <v>33191</v>
      </c>
      <c r="S39" s="12">
        <f>SUM(S10,S26,S31)</f>
        <v>39766</v>
      </c>
      <c r="T39" s="13">
        <f>S39/R39</f>
        <v>1.1980958693621766</v>
      </c>
      <c r="U39" s="12">
        <f>AVERAGE(C39,F39,I39,L39,O39,R39)</f>
        <v>33191</v>
      </c>
      <c r="V39" s="12">
        <f>AVERAGE(D39,G39,J39,M39,P39,S39)</f>
        <v>41385</v>
      </c>
      <c r="W39" s="13">
        <f>V39/U39</f>
        <v>1.2468741526317375</v>
      </c>
      <c r="X39" s="14">
        <f>SUM(C39,F39,I39,L39,O39,R39)</f>
        <v>199146</v>
      </c>
      <c r="Y39" s="14">
        <f>SUM(D39,G39,J39,M39,P39,S39)</f>
        <v>248310</v>
      </c>
      <c r="Z39" s="15">
        <f>Y39/X39</f>
        <v>1.2468741526317375</v>
      </c>
    </row>
    <row r="40" spans="1:26">
      <c r="A40" s="67"/>
      <c r="B40" s="17" t="s">
        <v>34</v>
      </c>
      <c r="C40" s="12">
        <f>SUM(C17,C35)</f>
        <v>264</v>
      </c>
      <c r="D40" s="12">
        <f>SUM(D17,D35)</f>
        <v>322</v>
      </c>
      <c r="E40" s="13">
        <f>D40/C40</f>
        <v>1.2196969696969697</v>
      </c>
      <c r="F40" s="12">
        <f>SUM(F17,F35)</f>
        <v>264</v>
      </c>
      <c r="G40" s="12">
        <f>SUM(G17,G35)</f>
        <v>274</v>
      </c>
      <c r="H40" s="13">
        <f>G40/F40</f>
        <v>1.0378787878787878</v>
      </c>
      <c r="I40" s="12">
        <f>SUM(I17,I35)</f>
        <v>264</v>
      </c>
      <c r="J40" s="12">
        <f>SUM(J17, J35)</f>
        <v>325</v>
      </c>
      <c r="K40" s="13">
        <f>J40/I40</f>
        <v>1.231060606060606</v>
      </c>
      <c r="L40" s="12">
        <f>SUM(L17,L35)</f>
        <v>264</v>
      </c>
      <c r="M40" s="12">
        <f>SUM(M17,M35)</f>
        <v>307</v>
      </c>
      <c r="N40" s="13">
        <f>M40/L40</f>
        <v>1.1628787878787878</v>
      </c>
      <c r="O40" s="12">
        <f>SUM(O17,O35)</f>
        <v>264</v>
      </c>
      <c r="P40" s="12">
        <f>SUM(P17,P35)</f>
        <v>331</v>
      </c>
      <c r="Q40" s="13">
        <f>P40/O40</f>
        <v>1.2537878787878789</v>
      </c>
      <c r="R40" s="12">
        <f>SUM(R17,R35)</f>
        <v>264</v>
      </c>
      <c r="S40" s="12">
        <f>SUM(S17,S35)</f>
        <v>362</v>
      </c>
      <c r="T40" s="13">
        <f>S40/R40</f>
        <v>1.3712121212121211</v>
      </c>
      <c r="U40" s="12">
        <f>AVERAGE(C40,F40,I40,L40,O40,R40)</f>
        <v>264</v>
      </c>
      <c r="V40" s="12">
        <f>AVERAGE(D40,G40,J40,M40,P40,S40)</f>
        <v>320.16666666666669</v>
      </c>
      <c r="W40" s="13">
        <f>V40/U40</f>
        <v>1.2127525252525253</v>
      </c>
      <c r="X40" s="14">
        <f t="shared" ref="X40" si="10">SUM(C40,F40,I40,L40,O40,R40)</f>
        <v>1584</v>
      </c>
      <c r="Y40" s="14">
        <f>SUM(D40,G40,J40,M40,P40,S40)</f>
        <v>1921</v>
      </c>
      <c r="Z40" s="15">
        <f t="shared" ref="Z40" si="11">Y40/X40</f>
        <v>1.2127525252525253</v>
      </c>
    </row>
    <row r="41" spans="1:26" s="6" customFormat="1">
      <c r="B41" s="6" t="s">
        <v>35</v>
      </c>
      <c r="C41" s="6" t="s">
        <v>36</v>
      </c>
      <c r="D41" s="6" t="s">
        <v>37</v>
      </c>
      <c r="E41" s="6" t="s">
        <v>38</v>
      </c>
      <c r="F41" s="6" t="s">
        <v>39</v>
      </c>
      <c r="G41" s="6" t="s">
        <v>40</v>
      </c>
    </row>
    <row r="42" spans="1:26" ht="21">
      <c r="A42" s="62" t="s">
        <v>45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>
        <v>2014</v>
      </c>
      <c r="Y42" s="62"/>
      <c r="Z42" s="62"/>
    </row>
    <row r="43" spans="1:26">
      <c r="A43" s="40"/>
      <c r="B43" s="68" t="s">
        <v>6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>
      <c r="A44" s="17" t="s">
        <v>2</v>
      </c>
      <c r="B44" s="65" t="s">
        <v>7</v>
      </c>
      <c r="C44" s="65" t="s">
        <v>26</v>
      </c>
      <c r="D44" s="65"/>
      <c r="E44" s="65"/>
      <c r="F44" s="65" t="s">
        <v>27</v>
      </c>
      <c r="G44" s="65"/>
      <c r="H44" s="65"/>
      <c r="I44" s="65" t="s">
        <v>28</v>
      </c>
      <c r="J44" s="65"/>
      <c r="K44" s="65"/>
      <c r="L44" s="65" t="s">
        <v>29</v>
      </c>
      <c r="M44" s="65"/>
      <c r="N44" s="65"/>
      <c r="O44" s="65" t="s">
        <v>30</v>
      </c>
      <c r="P44" s="65"/>
      <c r="Q44" s="65"/>
      <c r="R44" s="65" t="s">
        <v>31</v>
      </c>
      <c r="S44" s="65"/>
      <c r="T44" s="65"/>
      <c r="U44" s="65" t="s">
        <v>42</v>
      </c>
      <c r="V44" s="65"/>
      <c r="W44" s="65"/>
      <c r="X44" s="74" t="s">
        <v>43</v>
      </c>
      <c r="Y44" s="74"/>
      <c r="Z44" s="74"/>
    </row>
    <row r="45" spans="1:26">
      <c r="A45" s="67" t="s">
        <v>3</v>
      </c>
      <c r="B45" s="65"/>
      <c r="C45" s="9" t="s">
        <v>12</v>
      </c>
      <c r="D45" s="10" t="s">
        <v>13</v>
      </c>
      <c r="E45" s="11" t="s">
        <v>14</v>
      </c>
      <c r="F45" s="9" t="s">
        <v>12</v>
      </c>
      <c r="G45" s="10" t="s">
        <v>13</v>
      </c>
      <c r="H45" s="11" t="s">
        <v>14</v>
      </c>
      <c r="I45" s="9" t="s">
        <v>12</v>
      </c>
      <c r="J45" s="10" t="s">
        <v>13</v>
      </c>
      <c r="K45" s="11" t="s">
        <v>14</v>
      </c>
      <c r="L45" s="9" t="s">
        <v>12</v>
      </c>
      <c r="M45" s="10" t="s">
        <v>13</v>
      </c>
      <c r="N45" s="11" t="s">
        <v>14</v>
      </c>
      <c r="O45" s="9" t="s">
        <v>12</v>
      </c>
      <c r="P45" s="10" t="s">
        <v>13</v>
      </c>
      <c r="Q45" s="11" t="s">
        <v>14</v>
      </c>
      <c r="R45" s="9" t="s">
        <v>12</v>
      </c>
      <c r="S45" s="10" t="s">
        <v>13</v>
      </c>
      <c r="T45" s="11" t="s">
        <v>14</v>
      </c>
      <c r="U45" s="9" t="s">
        <v>12</v>
      </c>
      <c r="V45" s="10" t="s">
        <v>13</v>
      </c>
      <c r="W45" s="11" t="s">
        <v>14</v>
      </c>
      <c r="X45" s="9" t="s">
        <v>12</v>
      </c>
      <c r="Y45" s="10" t="s">
        <v>13</v>
      </c>
      <c r="Z45" s="11" t="s">
        <v>14</v>
      </c>
    </row>
    <row r="46" spans="1:26">
      <c r="A46" s="67"/>
      <c r="B46" s="18" t="s">
        <v>15</v>
      </c>
      <c r="C46" s="19">
        <v>12600</v>
      </c>
      <c r="D46" s="14">
        <v>12029</v>
      </c>
      <c r="E46" s="15">
        <f>D46/C46</f>
        <v>0.95468253968253969</v>
      </c>
      <c r="F46" s="19">
        <v>12600</v>
      </c>
      <c r="G46" s="14">
        <v>12656</v>
      </c>
      <c r="H46" s="15">
        <f>G46/F46</f>
        <v>1.0044444444444445</v>
      </c>
      <c r="I46" s="19">
        <v>12600</v>
      </c>
      <c r="J46" s="14">
        <v>13001</v>
      </c>
      <c r="K46" s="15">
        <f>J46/I46</f>
        <v>1.0318253968253968</v>
      </c>
      <c r="L46" s="19">
        <v>12600</v>
      </c>
      <c r="M46" s="14">
        <v>12119</v>
      </c>
      <c r="N46" s="15">
        <f>M46/L46</f>
        <v>0.96182539682539681</v>
      </c>
      <c r="O46" s="19">
        <v>12600</v>
      </c>
      <c r="P46" s="14">
        <v>11505</v>
      </c>
      <c r="Q46" s="15">
        <f>P46/O46</f>
        <v>0.91309523809523807</v>
      </c>
      <c r="R46" s="19">
        <v>12600</v>
      </c>
      <c r="S46" s="14">
        <v>11503</v>
      </c>
      <c r="T46" s="15">
        <f>S46/R46</f>
        <v>0.91293650793650793</v>
      </c>
      <c r="U46" s="19">
        <f>AVERAGE(C46,F46,I46,L46,O46,R46)</f>
        <v>12600</v>
      </c>
      <c r="V46" s="14">
        <f t="shared" ref="V46:V49" si="12">AVERAGE(D46,G46)</f>
        <v>12342.5</v>
      </c>
      <c r="W46" s="15">
        <f>V46/U46</f>
        <v>0.97956349206349203</v>
      </c>
      <c r="X46" s="14">
        <f>SUM(C46,F46,I46,L46,O46,R46)</f>
        <v>75600</v>
      </c>
      <c r="Y46" s="14">
        <f>SUM(D46,G46,J46,M46,P46,S46)</f>
        <v>72813</v>
      </c>
      <c r="Z46" s="15">
        <f>Y46/X46</f>
        <v>0.96313492063492068</v>
      </c>
    </row>
    <row r="47" spans="1:26">
      <c r="A47" s="67"/>
      <c r="B47" s="18" t="s">
        <v>16</v>
      </c>
      <c r="C47" s="19">
        <v>3744</v>
      </c>
      <c r="D47" s="14">
        <v>2691</v>
      </c>
      <c r="E47" s="15">
        <f>D47/C47</f>
        <v>0.71875</v>
      </c>
      <c r="F47" s="19">
        <v>3744</v>
      </c>
      <c r="G47" s="14">
        <v>2891</v>
      </c>
      <c r="H47" s="15">
        <f>G47/F47</f>
        <v>0.77216880341880345</v>
      </c>
      <c r="I47" s="19">
        <v>3744</v>
      </c>
      <c r="J47" s="14">
        <v>2986</v>
      </c>
      <c r="K47" s="15">
        <f>J47/I47</f>
        <v>0.7975427350427351</v>
      </c>
      <c r="L47" s="19">
        <v>3744</v>
      </c>
      <c r="M47" s="14">
        <v>3188</v>
      </c>
      <c r="N47" s="15">
        <f>M47/L47</f>
        <v>0.85149572649572647</v>
      </c>
      <c r="O47" s="19">
        <v>3744</v>
      </c>
      <c r="P47" s="14">
        <v>3370</v>
      </c>
      <c r="Q47" s="15">
        <f>P47/O47</f>
        <v>0.90010683760683763</v>
      </c>
      <c r="R47" s="19">
        <v>3744</v>
      </c>
      <c r="S47" s="14">
        <v>2800</v>
      </c>
      <c r="T47" s="15">
        <f>S47/R47</f>
        <v>0.74786324786324787</v>
      </c>
      <c r="U47" s="19">
        <f t="shared" ref="U47:U49" si="13">AVERAGE(C47,F47,I47,L47,O47,R47)</f>
        <v>3744</v>
      </c>
      <c r="V47" s="14">
        <f t="shared" si="12"/>
        <v>2791</v>
      </c>
      <c r="W47" s="15">
        <f>V47/U47</f>
        <v>0.74545940170940173</v>
      </c>
      <c r="X47" s="14">
        <f>SUM(C47,F47,I47,L47,O47,R47)</f>
        <v>22464</v>
      </c>
      <c r="Y47" s="14">
        <f t="shared" ref="Y47:Y48" si="14">SUM(D47,G47,J47,M47,P47,S47)</f>
        <v>17926</v>
      </c>
      <c r="Z47" s="15">
        <f t="shared" ref="Z47:Z49" si="15">Y47/X47</f>
        <v>0.79798789173789175</v>
      </c>
    </row>
    <row r="48" spans="1:26">
      <c r="A48" s="67"/>
      <c r="B48" s="18" t="s">
        <v>17</v>
      </c>
      <c r="C48" s="19">
        <v>1680</v>
      </c>
      <c r="D48" s="14">
        <v>808</v>
      </c>
      <c r="E48" s="15">
        <f>D48/C48</f>
        <v>0.48095238095238096</v>
      </c>
      <c r="F48" s="19">
        <v>1680</v>
      </c>
      <c r="G48" s="14">
        <v>798</v>
      </c>
      <c r="H48" s="15">
        <f>G48/F48</f>
        <v>0.47499999999999998</v>
      </c>
      <c r="I48" s="19">
        <v>1680</v>
      </c>
      <c r="J48" s="14">
        <v>889</v>
      </c>
      <c r="K48" s="15">
        <f>J48/I48</f>
        <v>0.52916666666666667</v>
      </c>
      <c r="L48" s="19">
        <v>1680</v>
      </c>
      <c r="M48" s="14">
        <v>932</v>
      </c>
      <c r="N48" s="15">
        <f>M48/L48</f>
        <v>0.55476190476190479</v>
      </c>
      <c r="O48" s="19">
        <v>1680</v>
      </c>
      <c r="P48" s="14">
        <v>989</v>
      </c>
      <c r="Q48" s="15">
        <f>P48/O48</f>
        <v>0.58869047619047621</v>
      </c>
      <c r="R48" s="19">
        <v>1680</v>
      </c>
      <c r="S48" s="14">
        <v>888</v>
      </c>
      <c r="T48" s="15">
        <f>S48/R48</f>
        <v>0.52857142857142858</v>
      </c>
      <c r="U48" s="19">
        <f t="shared" si="13"/>
        <v>1680</v>
      </c>
      <c r="V48" s="14">
        <f t="shared" si="12"/>
        <v>803</v>
      </c>
      <c r="W48" s="15">
        <f>V48/U48</f>
        <v>0.4779761904761905</v>
      </c>
      <c r="X48" s="14">
        <f t="shared" ref="X48" si="16">SUM(C48,F48,I48,L48,O48,R48)</f>
        <v>10080</v>
      </c>
      <c r="Y48" s="14">
        <f t="shared" si="14"/>
        <v>5304</v>
      </c>
      <c r="Z48" s="15">
        <f t="shared" si="15"/>
        <v>0.52619047619047621</v>
      </c>
    </row>
    <row r="49" spans="1:26">
      <c r="A49" s="67"/>
      <c r="B49" s="17" t="s">
        <v>18</v>
      </c>
      <c r="C49" s="21">
        <f>SUM(C46:C48)</f>
        <v>18024</v>
      </c>
      <c r="D49" s="21">
        <f>SUM(D46:D48)</f>
        <v>15528</v>
      </c>
      <c r="E49" s="22">
        <f>D49/C49</f>
        <v>0.86151797603195734</v>
      </c>
      <c r="F49" s="21">
        <f>SUM(F46:F48)</f>
        <v>18024</v>
      </c>
      <c r="G49" s="21">
        <f>SUM(G46:G48)</f>
        <v>16345</v>
      </c>
      <c r="H49" s="22">
        <f>G49/F49</f>
        <v>0.90684642698624052</v>
      </c>
      <c r="I49" s="21">
        <f>SUM(I46:I48)</f>
        <v>18024</v>
      </c>
      <c r="J49" s="21">
        <f>SUM(J46:J48)</f>
        <v>16876</v>
      </c>
      <c r="K49" s="22">
        <f>J49/I49</f>
        <v>0.93630714602751886</v>
      </c>
      <c r="L49" s="21">
        <f>SUM(L46:L48)</f>
        <v>18024</v>
      </c>
      <c r="M49" s="21">
        <f>SUM(M46:M48)</f>
        <v>16239</v>
      </c>
      <c r="N49" s="22">
        <f>M49/L49</f>
        <v>0.90096537949400801</v>
      </c>
      <c r="O49" s="21">
        <f>SUM(O46:O48)</f>
        <v>18024</v>
      </c>
      <c r="P49" s="21">
        <f>SUM(P46:P48)</f>
        <v>15864</v>
      </c>
      <c r="Q49" s="22">
        <f>P49/O49</f>
        <v>0.88015978695073238</v>
      </c>
      <c r="R49" s="21">
        <f>SUM(R46:R48)</f>
        <v>18024</v>
      </c>
      <c r="S49" s="21">
        <f>SUM(S46:S48)</f>
        <v>15191</v>
      </c>
      <c r="T49" s="22">
        <f>S49/R49</f>
        <v>0.84282068353306705</v>
      </c>
      <c r="U49" s="21">
        <f t="shared" si="13"/>
        <v>18024</v>
      </c>
      <c r="V49" s="21">
        <f t="shared" si="12"/>
        <v>15936.5</v>
      </c>
      <c r="W49" s="22">
        <f>V49/U49</f>
        <v>0.88418220150909899</v>
      </c>
      <c r="X49" s="41">
        <f>SUM(X46:X48)</f>
        <v>108144</v>
      </c>
      <c r="Y49" s="41">
        <f>SUM(Y46:Y48)</f>
        <v>96043</v>
      </c>
      <c r="Z49" s="42">
        <f t="shared" si="15"/>
        <v>0.88810289983725399</v>
      </c>
    </row>
    <row r="50" spans="1:26">
      <c r="A50" s="67"/>
      <c r="B50" s="69" t="s">
        <v>19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5"/>
    </row>
    <row r="51" spans="1:26">
      <c r="A51" s="67"/>
      <c r="B51" s="65" t="s">
        <v>20</v>
      </c>
      <c r="C51" s="65" t="s">
        <v>26</v>
      </c>
      <c r="D51" s="65"/>
      <c r="E51" s="65"/>
      <c r="F51" s="65" t="s">
        <v>27</v>
      </c>
      <c r="G51" s="65"/>
      <c r="H51" s="65"/>
      <c r="I51" s="65" t="s">
        <v>28</v>
      </c>
      <c r="J51" s="65"/>
      <c r="K51" s="65"/>
      <c r="L51" s="65" t="s">
        <v>29</v>
      </c>
      <c r="M51" s="65"/>
      <c r="N51" s="65"/>
      <c r="O51" s="65" t="s">
        <v>30</v>
      </c>
      <c r="P51" s="65"/>
      <c r="Q51" s="65"/>
      <c r="R51" s="65" t="s">
        <v>31</v>
      </c>
      <c r="S51" s="65"/>
      <c r="T51" s="65"/>
      <c r="U51" s="65" t="s">
        <v>42</v>
      </c>
      <c r="V51" s="65"/>
      <c r="W51" s="65"/>
      <c r="X51" s="66" t="s">
        <v>43</v>
      </c>
      <c r="Y51" s="66"/>
      <c r="Z51" s="66"/>
    </row>
    <row r="52" spans="1:26">
      <c r="A52" s="67"/>
      <c r="B52" s="65"/>
      <c r="C52" s="9" t="s">
        <v>12</v>
      </c>
      <c r="D52" s="10" t="s">
        <v>13</v>
      </c>
      <c r="E52" s="11" t="s">
        <v>14</v>
      </c>
      <c r="F52" s="9" t="s">
        <v>12</v>
      </c>
      <c r="G52" s="10" t="s">
        <v>13</v>
      </c>
      <c r="H52" s="11" t="s">
        <v>14</v>
      </c>
      <c r="I52" s="9" t="s">
        <v>12</v>
      </c>
      <c r="J52" s="10" t="s">
        <v>13</v>
      </c>
      <c r="K52" s="11" t="s">
        <v>14</v>
      </c>
      <c r="L52" s="9" t="s">
        <v>12</v>
      </c>
      <c r="M52" s="10" t="s">
        <v>13</v>
      </c>
      <c r="N52" s="11" t="s">
        <v>14</v>
      </c>
      <c r="O52" s="9" t="s">
        <v>12</v>
      </c>
      <c r="P52" s="10" t="s">
        <v>13</v>
      </c>
      <c r="Q52" s="11" t="s">
        <v>14</v>
      </c>
      <c r="R52" s="9" t="s">
        <v>12</v>
      </c>
      <c r="S52" s="10" t="s">
        <v>13</v>
      </c>
      <c r="T52" s="11" t="s">
        <v>14</v>
      </c>
      <c r="U52" s="9" t="s">
        <v>12</v>
      </c>
      <c r="V52" s="10" t="s">
        <v>13</v>
      </c>
      <c r="W52" s="11" t="s">
        <v>14</v>
      </c>
      <c r="X52" s="9" t="s">
        <v>12</v>
      </c>
      <c r="Y52" s="10" t="s">
        <v>13</v>
      </c>
      <c r="Z52" s="11" t="s">
        <v>14</v>
      </c>
    </row>
    <row r="53" spans="1:26">
      <c r="A53" s="67"/>
      <c r="B53" s="18" t="s">
        <v>21</v>
      </c>
      <c r="C53" s="19">
        <v>122</v>
      </c>
      <c r="D53" s="14">
        <v>99</v>
      </c>
      <c r="E53" s="15">
        <f>D53/C53</f>
        <v>0.81147540983606559</v>
      </c>
      <c r="F53" s="19">
        <v>122</v>
      </c>
      <c r="G53" s="14">
        <v>140</v>
      </c>
      <c r="H53" s="15">
        <f>G53/F53</f>
        <v>1.1475409836065573</v>
      </c>
      <c r="I53" s="19">
        <v>122</v>
      </c>
      <c r="J53" s="14">
        <v>113</v>
      </c>
      <c r="K53" s="15">
        <f>J53/I53</f>
        <v>0.92622950819672134</v>
      </c>
      <c r="L53" s="19">
        <v>122</v>
      </c>
      <c r="M53" s="14">
        <v>115</v>
      </c>
      <c r="N53" s="15">
        <f>M53/L53</f>
        <v>0.94262295081967218</v>
      </c>
      <c r="O53" s="19">
        <v>122</v>
      </c>
      <c r="P53" s="36">
        <v>99</v>
      </c>
      <c r="Q53" s="15">
        <f>P53/O53</f>
        <v>0.81147540983606559</v>
      </c>
      <c r="R53" s="19">
        <v>122</v>
      </c>
      <c r="S53" s="14">
        <v>130</v>
      </c>
      <c r="T53" s="15">
        <f>S53/R53</f>
        <v>1.0655737704918034</v>
      </c>
      <c r="U53" s="12">
        <f>AVERAGE(C53,F53,I53,L53,O53,R53)</f>
        <v>122</v>
      </c>
      <c r="V53" s="12">
        <f>AVERAGE(D53,G53,J53,M53,P53,S53)</f>
        <v>116</v>
      </c>
      <c r="W53" s="15">
        <f>V53/U53</f>
        <v>0.95081967213114749</v>
      </c>
      <c r="X53" s="14">
        <f>SUM(C53,F53,I53,L53,O53,R53)</f>
        <v>732</v>
      </c>
      <c r="Y53" s="14">
        <f>SUM(D53,G53,J53,M53,P53,S53)</f>
        <v>696</v>
      </c>
      <c r="Z53" s="15">
        <f>Y53/X53</f>
        <v>0.95081967213114749</v>
      </c>
    </row>
    <row r="54" spans="1:26">
      <c r="A54" s="67"/>
      <c r="B54" s="18" t="s">
        <v>22</v>
      </c>
      <c r="C54" s="19">
        <v>17</v>
      </c>
      <c r="D54" s="14">
        <v>18</v>
      </c>
      <c r="E54" s="15">
        <f>D54/C54</f>
        <v>1.0588235294117647</v>
      </c>
      <c r="F54" s="19">
        <v>17</v>
      </c>
      <c r="G54" s="14">
        <v>9</v>
      </c>
      <c r="H54" s="15">
        <f>G54/F54</f>
        <v>0.52941176470588236</v>
      </c>
      <c r="I54" s="19">
        <v>17</v>
      </c>
      <c r="J54" s="14">
        <v>19</v>
      </c>
      <c r="K54" s="15">
        <f>J54/I54</f>
        <v>1.1176470588235294</v>
      </c>
      <c r="L54" s="19">
        <v>17</v>
      </c>
      <c r="M54" s="14">
        <v>10</v>
      </c>
      <c r="N54" s="15">
        <f>M54/L54</f>
        <v>0.58823529411764708</v>
      </c>
      <c r="O54" s="19">
        <v>17</v>
      </c>
      <c r="P54" s="14">
        <v>8</v>
      </c>
      <c r="Q54" s="15">
        <f>P54/O54</f>
        <v>0.47058823529411764</v>
      </c>
      <c r="R54" s="19">
        <v>17</v>
      </c>
      <c r="S54" s="14">
        <v>12</v>
      </c>
      <c r="T54" s="15">
        <f>S54/R54</f>
        <v>0.70588235294117652</v>
      </c>
      <c r="U54" s="12">
        <f t="shared" ref="U54:U55" si="17">AVERAGE(C54,F54,I54,L54,O54,R54)</f>
        <v>17</v>
      </c>
      <c r="V54" s="12">
        <f t="shared" ref="V54:V55" si="18">AVERAGE(D54,G54,J54,M54,P54,S54)</f>
        <v>12.666666666666666</v>
      </c>
      <c r="W54" s="15">
        <f>V54/U54</f>
        <v>0.74509803921568629</v>
      </c>
      <c r="X54" s="14">
        <f t="shared" ref="X54:X55" si="19">SUM(C54,F54,I54,L54,O54,R54)</f>
        <v>102</v>
      </c>
      <c r="Y54" s="14">
        <f>SUM(D54,G54,J54,M54,P54,S54)</f>
        <v>76</v>
      </c>
      <c r="Z54" s="15">
        <f t="shared" ref="Z54:Z56" si="20">Y54/X54</f>
        <v>0.74509803921568629</v>
      </c>
    </row>
    <row r="55" spans="1:26">
      <c r="A55" s="67"/>
      <c r="B55" s="18" t="s">
        <v>15</v>
      </c>
      <c r="C55" s="19">
        <v>104</v>
      </c>
      <c r="D55" s="14">
        <v>133</v>
      </c>
      <c r="E55" s="15">
        <f>D55/C55</f>
        <v>1.2788461538461537</v>
      </c>
      <c r="F55" s="19">
        <v>104</v>
      </c>
      <c r="G55" s="14">
        <v>83</v>
      </c>
      <c r="H55" s="15">
        <f>G55/F55</f>
        <v>0.79807692307692313</v>
      </c>
      <c r="I55" s="19">
        <v>104</v>
      </c>
      <c r="J55" s="14">
        <v>199</v>
      </c>
      <c r="K55" s="15">
        <f>J55/I55</f>
        <v>1.9134615384615385</v>
      </c>
      <c r="L55" s="19">
        <v>104</v>
      </c>
      <c r="M55" s="14">
        <v>159</v>
      </c>
      <c r="N55" s="15">
        <f>M55/L55</f>
        <v>1.5288461538461537</v>
      </c>
      <c r="O55" s="19">
        <v>104</v>
      </c>
      <c r="P55" s="14">
        <v>134</v>
      </c>
      <c r="Q55" s="15">
        <f>P55/O55</f>
        <v>1.2884615384615385</v>
      </c>
      <c r="R55" s="19">
        <v>104</v>
      </c>
      <c r="S55" s="14">
        <v>136</v>
      </c>
      <c r="T55" s="15">
        <f>S55/R55</f>
        <v>1.3076923076923077</v>
      </c>
      <c r="U55" s="12">
        <f t="shared" si="17"/>
        <v>104</v>
      </c>
      <c r="V55" s="12">
        <f t="shared" si="18"/>
        <v>140.66666666666666</v>
      </c>
      <c r="W55" s="15">
        <f>V55/U55</f>
        <v>1.3525641025641024</v>
      </c>
      <c r="X55" s="14">
        <f t="shared" si="19"/>
        <v>624</v>
      </c>
      <c r="Y55" s="14">
        <f>SUM(D55,G55,J55,M55,P55,S55)</f>
        <v>844</v>
      </c>
      <c r="Z55" s="15">
        <f t="shared" si="20"/>
        <v>1.3525641025641026</v>
      </c>
    </row>
    <row r="56" spans="1:26">
      <c r="A56" s="67"/>
      <c r="B56" s="27" t="s">
        <v>18</v>
      </c>
      <c r="C56" s="28">
        <f>SUM(C53:C55)</f>
        <v>243</v>
      </c>
      <c r="D56" s="29">
        <f>SUM(D53:D55)</f>
        <v>250</v>
      </c>
      <c r="E56" s="22">
        <f>D56/C56</f>
        <v>1.0288065843621399</v>
      </c>
      <c r="F56" s="21">
        <f>SUM(F53:F55)</f>
        <v>243</v>
      </c>
      <c r="G56" s="21">
        <f t="shared" ref="G56" si="21">SUM(G53:G55)</f>
        <v>232</v>
      </c>
      <c r="H56" s="22">
        <f>G56/F56</f>
        <v>0.95473251028806583</v>
      </c>
      <c r="I56" s="21">
        <f>SUM(I53:I55)</f>
        <v>243</v>
      </c>
      <c r="J56" s="21">
        <f>SUM(J53:J55)</f>
        <v>331</v>
      </c>
      <c r="K56" s="22">
        <f>J56/I56</f>
        <v>1.3621399176954732</v>
      </c>
      <c r="L56" s="21">
        <f>SUM(L53:L55)</f>
        <v>243</v>
      </c>
      <c r="M56" s="21">
        <f>SUM(M53:M55)</f>
        <v>284</v>
      </c>
      <c r="N56" s="22">
        <f>M56/L56</f>
        <v>1.168724279835391</v>
      </c>
      <c r="O56" s="21">
        <f>SUM(O53:O55)</f>
        <v>243</v>
      </c>
      <c r="P56" s="21">
        <f>SUM(P53:P55)</f>
        <v>241</v>
      </c>
      <c r="Q56" s="22">
        <f>P56/O56</f>
        <v>0.99176954732510292</v>
      </c>
      <c r="R56" s="21">
        <f>SUM(R53:R55)</f>
        <v>243</v>
      </c>
      <c r="S56" s="21">
        <f>SUM(S53:S55)</f>
        <v>278</v>
      </c>
      <c r="T56" s="22">
        <f>S56/R56</f>
        <v>1.1440329218106995</v>
      </c>
      <c r="U56" s="21">
        <f t="shared" ref="U56" si="22">AVERAGE(C56,F56,I56,L56,O56,R56)</f>
        <v>243</v>
      </c>
      <c r="V56" s="21">
        <f t="shared" ref="V56" si="23">AVERAGE(D56,G56,J56,M56,P56,S56)</f>
        <v>269.33333333333331</v>
      </c>
      <c r="W56" s="22">
        <f>V56/U56</f>
        <v>1.1083676268861453</v>
      </c>
      <c r="X56" s="23">
        <f>SUM(X53:X55)</f>
        <v>1458</v>
      </c>
      <c r="Y56" s="23">
        <f>SUM(Y53:Y55)</f>
        <v>1616</v>
      </c>
      <c r="Z56" s="24">
        <f t="shared" si="20"/>
        <v>1.1083676268861453</v>
      </c>
    </row>
    <row r="57" spans="1:26" ht="6" customHeight="1">
      <c r="A57" s="71"/>
      <c r="B57" s="72"/>
      <c r="C57" s="4"/>
      <c r="D57" s="4"/>
      <c r="E57" s="4"/>
      <c r="F57" s="4"/>
      <c r="G57" s="4"/>
      <c r="H57" s="4"/>
      <c r="I57" s="16"/>
      <c r="N57" s="7" t="s">
        <v>41</v>
      </c>
      <c r="O57" s="7" t="s">
        <v>41</v>
      </c>
    </row>
    <row r="58" spans="1:26">
      <c r="A58" s="67" t="s">
        <v>4</v>
      </c>
      <c r="B58" s="68" t="s">
        <v>6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>
      <c r="A59" s="67"/>
      <c r="B59" s="65" t="s">
        <v>7</v>
      </c>
      <c r="C59" s="65" t="s">
        <v>26</v>
      </c>
      <c r="D59" s="65"/>
      <c r="E59" s="65"/>
      <c r="F59" s="65" t="s">
        <v>27</v>
      </c>
      <c r="G59" s="65"/>
      <c r="H59" s="65"/>
      <c r="I59" s="65" t="s">
        <v>28</v>
      </c>
      <c r="J59" s="65"/>
      <c r="K59" s="65"/>
      <c r="L59" s="65" t="s">
        <v>29</v>
      </c>
      <c r="M59" s="65"/>
      <c r="N59" s="65"/>
      <c r="O59" s="65" t="s">
        <v>30</v>
      </c>
      <c r="P59" s="65"/>
      <c r="Q59" s="65"/>
      <c r="R59" s="65" t="s">
        <v>31</v>
      </c>
      <c r="S59" s="65"/>
      <c r="T59" s="65"/>
      <c r="U59" s="65" t="s">
        <v>42</v>
      </c>
      <c r="V59" s="65"/>
      <c r="W59" s="65"/>
      <c r="X59" s="74" t="s">
        <v>43</v>
      </c>
      <c r="Y59" s="74"/>
      <c r="Z59" s="74"/>
    </row>
    <row r="60" spans="1:26">
      <c r="A60" s="67"/>
      <c r="B60" s="65"/>
      <c r="C60" s="9" t="s">
        <v>12</v>
      </c>
      <c r="D60" s="10" t="s">
        <v>13</v>
      </c>
      <c r="E60" s="11" t="s">
        <v>14</v>
      </c>
      <c r="F60" s="9" t="s">
        <v>12</v>
      </c>
      <c r="G60" s="10" t="s">
        <v>13</v>
      </c>
      <c r="H60" s="11" t="s">
        <v>14</v>
      </c>
      <c r="I60" s="9" t="s">
        <v>12</v>
      </c>
      <c r="J60" s="10" t="s">
        <v>13</v>
      </c>
      <c r="K60" s="11" t="s">
        <v>14</v>
      </c>
      <c r="L60" s="9" t="s">
        <v>12</v>
      </c>
      <c r="M60" s="10" t="s">
        <v>13</v>
      </c>
      <c r="N60" s="11" t="s">
        <v>14</v>
      </c>
      <c r="O60" s="9" t="s">
        <v>12</v>
      </c>
      <c r="P60" s="10" t="s">
        <v>13</v>
      </c>
      <c r="Q60" s="11" t="s">
        <v>14</v>
      </c>
      <c r="R60" s="9" t="s">
        <v>12</v>
      </c>
      <c r="S60" s="10" t="s">
        <v>13</v>
      </c>
      <c r="T60" s="11" t="s">
        <v>14</v>
      </c>
      <c r="U60" s="9" t="s">
        <v>12</v>
      </c>
      <c r="V60" s="10" t="s">
        <v>13</v>
      </c>
      <c r="W60" s="11" t="s">
        <v>14</v>
      </c>
      <c r="X60" s="9" t="s">
        <v>12</v>
      </c>
      <c r="Y60" s="10" t="s">
        <v>13</v>
      </c>
      <c r="Z60" s="11" t="s">
        <v>14</v>
      </c>
    </row>
    <row r="61" spans="1:26">
      <c r="A61" s="67"/>
      <c r="B61" s="18" t="s">
        <v>15</v>
      </c>
      <c r="C61" s="19">
        <v>11908</v>
      </c>
      <c r="D61" s="30">
        <v>10292</v>
      </c>
      <c r="E61" s="15">
        <f>D61/C61</f>
        <v>0.86429291232784677</v>
      </c>
      <c r="F61" s="19">
        <v>11908</v>
      </c>
      <c r="G61" s="19">
        <v>10950</v>
      </c>
      <c r="H61" s="15">
        <f>G61/F61</f>
        <v>0.91954988243197855</v>
      </c>
      <c r="I61" s="19">
        <v>11908</v>
      </c>
      <c r="J61" s="19">
        <v>11015</v>
      </c>
      <c r="K61" s="15">
        <f>J61/I61</f>
        <v>0.92500839771582133</v>
      </c>
      <c r="L61" s="19">
        <v>11908</v>
      </c>
      <c r="M61" s="19">
        <v>10368</v>
      </c>
      <c r="N61" s="15">
        <f>M61/L61</f>
        <v>0.87067517635203229</v>
      </c>
      <c r="O61" s="19">
        <v>11908</v>
      </c>
      <c r="P61" s="37">
        <v>9366</v>
      </c>
      <c r="Q61" s="15">
        <f>P61/O61</f>
        <v>0.78653006382264024</v>
      </c>
      <c r="R61" s="19">
        <v>11908</v>
      </c>
      <c r="S61" s="19">
        <v>9015</v>
      </c>
      <c r="T61" s="15">
        <f>S61/R61</f>
        <v>0.75705408128988916</v>
      </c>
      <c r="U61" s="12">
        <f>AVERAGE(C61,F61,I61,L61,O61,R61)</f>
        <v>11908</v>
      </c>
      <c r="V61" s="12">
        <f>AVERAGE(D61,G61,J61,M61,P61,S61)</f>
        <v>10167.666666666666</v>
      </c>
      <c r="W61" s="15">
        <f>V61/U61</f>
        <v>0.85385175232336796</v>
      </c>
      <c r="X61" s="14">
        <f>SUM(C61,F61,I61,L61,O61,R61)</f>
        <v>71448</v>
      </c>
      <c r="Y61" s="14">
        <f>SUM(D61,G61,J61,M61,P61,S61)</f>
        <v>61006</v>
      </c>
      <c r="Z61" s="15">
        <f>Y61/X61</f>
        <v>0.85385175232336807</v>
      </c>
    </row>
    <row r="62" spans="1:26">
      <c r="A62" s="67"/>
      <c r="B62" s="18" t="s">
        <v>23</v>
      </c>
      <c r="C62" s="19">
        <v>902</v>
      </c>
      <c r="D62" s="30">
        <v>2214</v>
      </c>
      <c r="E62" s="15">
        <f>D62/C62</f>
        <v>2.4545454545454546</v>
      </c>
      <c r="F62" s="19">
        <v>902</v>
      </c>
      <c r="G62" s="19">
        <v>3040</v>
      </c>
      <c r="H62" s="15">
        <f>G62/F62</f>
        <v>3.3702882483370287</v>
      </c>
      <c r="I62" s="19">
        <v>902</v>
      </c>
      <c r="J62" s="19">
        <v>3587</v>
      </c>
      <c r="K62" s="15">
        <f>J62/I62</f>
        <v>3.9767184035476717</v>
      </c>
      <c r="L62" s="19">
        <v>902</v>
      </c>
      <c r="M62" s="19">
        <v>2908</v>
      </c>
      <c r="N62" s="15">
        <f>M62/L62</f>
        <v>3.2239467849223948</v>
      </c>
      <c r="O62" s="19">
        <v>902</v>
      </c>
      <c r="P62" s="37">
        <v>2589</v>
      </c>
      <c r="Q62" s="15">
        <f>P62/O62</f>
        <v>2.8702882483370287</v>
      </c>
      <c r="R62" s="19">
        <v>902</v>
      </c>
      <c r="S62" s="19">
        <v>2174</v>
      </c>
      <c r="T62" s="15">
        <f>S62/R62</f>
        <v>2.4101995565410199</v>
      </c>
      <c r="U62" s="12">
        <f t="shared" ref="U62:U65" si="24">AVERAGE(C62,F62,I62,L62,O62,R62)</f>
        <v>902</v>
      </c>
      <c r="V62" s="12">
        <f t="shared" ref="V62:V65" si="25">AVERAGE(D62,G62,J62,M62,P62,S62)</f>
        <v>2752</v>
      </c>
      <c r="W62" s="15">
        <f>V62/U62</f>
        <v>3.0509977827050996</v>
      </c>
      <c r="X62" s="14">
        <f t="shared" ref="X62:Y64" si="26">SUM(C62,F62,I62,L62,O62,R62)</f>
        <v>5412</v>
      </c>
      <c r="Y62" s="14">
        <f t="shared" si="26"/>
        <v>16512</v>
      </c>
      <c r="Z62" s="15">
        <f t="shared" ref="Z62:Z63" si="27">Y62/X62</f>
        <v>3.0509977827050996</v>
      </c>
    </row>
    <row r="63" spans="1:26">
      <c r="A63" s="67"/>
      <c r="B63" s="31" t="s">
        <v>16</v>
      </c>
      <c r="C63" s="19">
        <v>2030</v>
      </c>
      <c r="D63" s="34">
        <v>1430</v>
      </c>
      <c r="E63" s="15"/>
      <c r="F63" s="19">
        <v>2030</v>
      </c>
      <c r="G63" s="19">
        <v>822</v>
      </c>
      <c r="H63" s="15">
        <f>G63/F63</f>
        <v>0.40492610837438425</v>
      </c>
      <c r="I63" s="19">
        <v>2030</v>
      </c>
      <c r="J63" s="19">
        <v>119</v>
      </c>
      <c r="K63" s="15">
        <f>J63/I63</f>
        <v>5.8620689655172413E-2</v>
      </c>
      <c r="L63" s="19">
        <v>2030</v>
      </c>
      <c r="M63" s="19">
        <v>0</v>
      </c>
      <c r="N63" s="15">
        <f>M63/L63</f>
        <v>0</v>
      </c>
      <c r="O63" s="19">
        <v>2030</v>
      </c>
      <c r="P63" s="37">
        <v>0</v>
      </c>
      <c r="Q63" s="15">
        <f>P63/O63</f>
        <v>0</v>
      </c>
      <c r="R63" s="19">
        <v>2030</v>
      </c>
      <c r="S63" s="19">
        <v>0</v>
      </c>
      <c r="T63" s="15">
        <f>S63/R63</f>
        <v>0</v>
      </c>
      <c r="U63" s="12">
        <f t="shared" si="24"/>
        <v>2030</v>
      </c>
      <c r="V63" s="12">
        <f t="shared" si="25"/>
        <v>395.16666666666669</v>
      </c>
      <c r="W63" s="15">
        <f t="shared" ref="W63:W64" si="28">V63/U63</f>
        <v>0.19466338259441709</v>
      </c>
      <c r="X63" s="14">
        <f t="shared" si="26"/>
        <v>12180</v>
      </c>
      <c r="Y63" s="14">
        <f t="shared" si="26"/>
        <v>2371</v>
      </c>
      <c r="Z63" s="15">
        <f t="shared" si="27"/>
        <v>0.19466338259441707</v>
      </c>
    </row>
    <row r="64" spans="1:26">
      <c r="A64" s="67"/>
      <c r="B64" s="31" t="s">
        <v>24</v>
      </c>
      <c r="C64" s="19">
        <v>300</v>
      </c>
      <c r="D64" s="34">
        <v>15</v>
      </c>
      <c r="E64" s="15"/>
      <c r="F64" s="19">
        <v>300</v>
      </c>
      <c r="G64" s="19">
        <v>37</v>
      </c>
      <c r="H64" s="15">
        <f>G64/F64</f>
        <v>0.12333333333333334</v>
      </c>
      <c r="I64" s="19">
        <v>300</v>
      </c>
      <c r="J64" s="19">
        <v>0</v>
      </c>
      <c r="K64" s="15">
        <f>J64/I64</f>
        <v>0</v>
      </c>
      <c r="L64" s="19">
        <v>300</v>
      </c>
      <c r="M64" s="19">
        <v>0</v>
      </c>
      <c r="N64" s="15">
        <f>M64/L64</f>
        <v>0</v>
      </c>
      <c r="O64" s="19">
        <v>300</v>
      </c>
      <c r="P64" s="37">
        <v>0</v>
      </c>
      <c r="Q64" s="15">
        <f>P64/O64</f>
        <v>0</v>
      </c>
      <c r="R64" s="19">
        <v>300</v>
      </c>
      <c r="S64" s="19">
        <v>0</v>
      </c>
      <c r="T64" s="15">
        <f>S64/R64</f>
        <v>0</v>
      </c>
      <c r="U64" s="12">
        <f t="shared" si="24"/>
        <v>300</v>
      </c>
      <c r="V64" s="12">
        <f t="shared" si="25"/>
        <v>8.6666666666666661</v>
      </c>
      <c r="W64" s="15">
        <f t="shared" si="28"/>
        <v>2.8888888888888888E-2</v>
      </c>
      <c r="X64" s="14">
        <f t="shared" si="26"/>
        <v>1800</v>
      </c>
      <c r="Y64" s="14">
        <f t="shared" si="26"/>
        <v>52</v>
      </c>
      <c r="Z64" s="15">
        <f>Y64/X64</f>
        <v>2.8888888888888888E-2</v>
      </c>
    </row>
    <row r="65" spans="1:26">
      <c r="A65" s="67"/>
      <c r="B65" s="17" t="s">
        <v>18</v>
      </c>
      <c r="C65" s="21">
        <f>SUM(C61:C64)</f>
        <v>15140</v>
      </c>
      <c r="D65" s="35">
        <f>SUM(D61:D64)</f>
        <v>13951</v>
      </c>
      <c r="E65" s="22">
        <f>D65/C65</f>
        <v>0.92146631439894322</v>
      </c>
      <c r="F65" s="29">
        <f>SUM(F61:F64)</f>
        <v>15140</v>
      </c>
      <c r="G65" s="29">
        <f>SUM(G61:G64)</f>
        <v>14849</v>
      </c>
      <c r="H65" s="22">
        <f>G65/F65</f>
        <v>0.98077939233817701</v>
      </c>
      <c r="I65" s="29">
        <f>SUM(I61:I64)</f>
        <v>15140</v>
      </c>
      <c r="J65" s="29">
        <f>SUM(J61:J64)</f>
        <v>14721</v>
      </c>
      <c r="K65" s="22">
        <f>J65/I65</f>
        <v>0.97232496697490089</v>
      </c>
      <c r="L65" s="29">
        <f>SUM(L61:L64)</f>
        <v>15140</v>
      </c>
      <c r="M65" s="29">
        <f>SUM(M61:M64)</f>
        <v>13276</v>
      </c>
      <c r="N65" s="22">
        <f>M65/L65</f>
        <v>0.87688243064729199</v>
      </c>
      <c r="O65" s="29">
        <f>SUM(O61:O64)</f>
        <v>15140</v>
      </c>
      <c r="P65" s="29">
        <f>SUM(P61:P64)</f>
        <v>11955</v>
      </c>
      <c r="Q65" s="22">
        <f>P65/O65</f>
        <v>0.78963011889035672</v>
      </c>
      <c r="R65" s="29">
        <f>SUM(R61:R64)</f>
        <v>15140</v>
      </c>
      <c r="S65" s="29">
        <f>SUM(S61:S64)</f>
        <v>11189</v>
      </c>
      <c r="T65" s="22">
        <f>S65/R65</f>
        <v>0.7390356671070013</v>
      </c>
      <c r="U65" s="21">
        <f t="shared" si="24"/>
        <v>15140</v>
      </c>
      <c r="V65" s="21">
        <f t="shared" si="25"/>
        <v>13323.5</v>
      </c>
      <c r="W65" s="22">
        <f>V65/U65</f>
        <v>0.88001981505944515</v>
      </c>
      <c r="X65" s="23">
        <f>SUM(X61:X64)</f>
        <v>90840</v>
      </c>
      <c r="Y65" s="23">
        <f>SUM(Y61:Y64)</f>
        <v>79941</v>
      </c>
      <c r="Z65" s="24">
        <f t="shared" ref="Z65" si="29">Y65/X65</f>
        <v>0.88001981505944515</v>
      </c>
    </row>
    <row r="66" spans="1:26" ht="6.6" customHeight="1">
      <c r="A66" s="71"/>
      <c r="B66" s="72"/>
      <c r="C66" s="4"/>
      <c r="D66" s="4"/>
      <c r="E66" s="4"/>
      <c r="F66" s="4"/>
      <c r="G66" s="4"/>
      <c r="H66" s="4"/>
      <c r="I66" s="5"/>
    </row>
    <row r="67" spans="1:26">
      <c r="A67" s="67" t="s">
        <v>5</v>
      </c>
      <c r="B67" s="68" t="s">
        <v>6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>
      <c r="A68" s="67"/>
      <c r="B68" s="65" t="s">
        <v>7</v>
      </c>
      <c r="C68" s="65" t="s">
        <v>26</v>
      </c>
      <c r="D68" s="65"/>
      <c r="E68" s="65"/>
      <c r="F68" s="65" t="s">
        <v>27</v>
      </c>
      <c r="G68" s="65"/>
      <c r="H68" s="65"/>
      <c r="I68" s="65" t="s">
        <v>28</v>
      </c>
      <c r="J68" s="65"/>
      <c r="K68" s="65"/>
      <c r="L68" s="65" t="s">
        <v>29</v>
      </c>
      <c r="M68" s="65"/>
      <c r="N68" s="65"/>
      <c r="O68" s="65" t="s">
        <v>30</v>
      </c>
      <c r="P68" s="65"/>
      <c r="Q68" s="65"/>
      <c r="R68" s="65" t="s">
        <v>31</v>
      </c>
      <c r="S68" s="65"/>
      <c r="T68" s="65"/>
      <c r="U68" s="65" t="s">
        <v>42</v>
      </c>
      <c r="V68" s="65"/>
      <c r="W68" s="65"/>
      <c r="X68" s="74" t="s">
        <v>43</v>
      </c>
      <c r="Y68" s="74"/>
      <c r="Z68" s="74"/>
    </row>
    <row r="69" spans="1:26">
      <c r="A69" s="67"/>
      <c r="B69" s="65"/>
      <c r="C69" s="9" t="s">
        <v>12</v>
      </c>
      <c r="D69" s="10" t="s">
        <v>13</v>
      </c>
      <c r="E69" s="11" t="s">
        <v>14</v>
      </c>
      <c r="F69" s="9" t="s">
        <v>12</v>
      </c>
      <c r="G69" s="10" t="s">
        <v>13</v>
      </c>
      <c r="H69" s="11" t="s">
        <v>14</v>
      </c>
      <c r="I69" s="9" t="s">
        <v>12</v>
      </c>
      <c r="J69" s="10" t="s">
        <v>13</v>
      </c>
      <c r="K69" s="11" t="s">
        <v>14</v>
      </c>
      <c r="L69" s="9" t="s">
        <v>12</v>
      </c>
      <c r="M69" s="10" t="s">
        <v>13</v>
      </c>
      <c r="N69" s="11" t="s">
        <v>14</v>
      </c>
      <c r="O69" s="9" t="s">
        <v>12</v>
      </c>
      <c r="P69" s="10" t="s">
        <v>13</v>
      </c>
      <c r="Q69" s="11" t="s">
        <v>14</v>
      </c>
      <c r="R69" s="9" t="s">
        <v>12</v>
      </c>
      <c r="S69" s="10" t="s">
        <v>13</v>
      </c>
      <c r="T69" s="11" t="s">
        <v>14</v>
      </c>
      <c r="U69" s="9" t="s">
        <v>12</v>
      </c>
      <c r="V69" s="10" t="s">
        <v>13</v>
      </c>
      <c r="W69" s="11" t="s">
        <v>14</v>
      </c>
      <c r="X69" s="9" t="s">
        <v>12</v>
      </c>
      <c r="Y69" s="10" t="s">
        <v>13</v>
      </c>
      <c r="Z69" s="11" t="s">
        <v>14</v>
      </c>
    </row>
    <row r="70" spans="1:26">
      <c r="A70" s="67"/>
      <c r="B70" s="18" t="s">
        <v>23</v>
      </c>
      <c r="C70" s="19">
        <v>8000</v>
      </c>
      <c r="D70" s="19">
        <v>8349</v>
      </c>
      <c r="E70" s="15">
        <f>D70/C70</f>
        <v>1.043625</v>
      </c>
      <c r="F70" s="19">
        <v>8000</v>
      </c>
      <c r="G70" s="37">
        <v>10884</v>
      </c>
      <c r="H70" s="15">
        <f>G70/F70</f>
        <v>1.3605</v>
      </c>
      <c r="I70" s="19">
        <v>8000</v>
      </c>
      <c r="J70" s="37">
        <v>12056</v>
      </c>
      <c r="K70" s="15">
        <f>J70/I70</f>
        <v>1.5069999999999999</v>
      </c>
      <c r="L70" s="19">
        <v>8000</v>
      </c>
      <c r="M70" s="37">
        <v>11392</v>
      </c>
      <c r="N70" s="15">
        <f>M70/L70</f>
        <v>1.4239999999999999</v>
      </c>
      <c r="O70" s="19">
        <v>8000</v>
      </c>
      <c r="P70" s="38">
        <v>9997</v>
      </c>
      <c r="Q70" s="15">
        <f>P70/O70</f>
        <v>1.249625</v>
      </c>
      <c r="R70" s="19">
        <v>8000</v>
      </c>
      <c r="S70" s="37">
        <v>8296</v>
      </c>
      <c r="T70" s="15">
        <f>S70/R70</f>
        <v>1.0369999999999999</v>
      </c>
      <c r="U70" s="12">
        <f>AVERAGE(C70,F70,I70,L70,O70,R70)</f>
        <v>8000</v>
      </c>
      <c r="V70" s="12">
        <f>AVERAGE(D70,G70,J70,M70,P70,S70)</f>
        <v>10162.333333333334</v>
      </c>
      <c r="W70" s="15">
        <f>V70/U70</f>
        <v>1.2702916666666668</v>
      </c>
      <c r="X70" s="14">
        <f>SUM(C70,F70,I70,L70,O70,R70)</f>
        <v>48000</v>
      </c>
      <c r="Y70" s="14">
        <f>SUM(D70,G70,J70,M70,P70,S70)</f>
        <v>60974</v>
      </c>
      <c r="Z70" s="15">
        <f>Y70/X70</f>
        <v>1.2702916666666666</v>
      </c>
    </row>
    <row r="71" spans="1:26">
      <c r="A71" s="67"/>
      <c r="B71" s="68" t="s">
        <v>19</v>
      </c>
      <c r="C71" s="68"/>
      <c r="D71" s="68"/>
      <c r="E71" s="68"/>
      <c r="F71" s="68"/>
      <c r="G71" s="68"/>
      <c r="H71" s="68"/>
      <c r="I71" s="68"/>
      <c r="J71" s="68"/>
      <c r="K71" s="68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>
      <c r="A72" s="67"/>
      <c r="B72" s="65" t="s">
        <v>20</v>
      </c>
      <c r="C72" s="65" t="s">
        <v>26</v>
      </c>
      <c r="D72" s="65"/>
      <c r="E72" s="65"/>
      <c r="F72" s="65" t="s">
        <v>27</v>
      </c>
      <c r="G72" s="65"/>
      <c r="H72" s="65"/>
      <c r="I72" s="65" t="s">
        <v>28</v>
      </c>
      <c r="J72" s="65"/>
      <c r="K72" s="65"/>
      <c r="L72" s="65" t="s">
        <v>29</v>
      </c>
      <c r="M72" s="65"/>
      <c r="N72" s="65"/>
      <c r="O72" s="65" t="s">
        <v>30</v>
      </c>
      <c r="P72" s="65"/>
      <c r="Q72" s="65"/>
      <c r="R72" s="65" t="s">
        <v>31</v>
      </c>
      <c r="S72" s="65"/>
      <c r="T72" s="65"/>
      <c r="U72" s="65" t="s">
        <v>42</v>
      </c>
      <c r="V72" s="65"/>
      <c r="W72" s="65"/>
      <c r="X72" s="74" t="s">
        <v>43</v>
      </c>
      <c r="Y72" s="74"/>
      <c r="Z72" s="74"/>
    </row>
    <row r="73" spans="1:26">
      <c r="A73" s="67"/>
      <c r="B73" s="65"/>
      <c r="C73" s="9" t="s">
        <v>12</v>
      </c>
      <c r="D73" s="10" t="s">
        <v>13</v>
      </c>
      <c r="E73" s="11" t="s">
        <v>14</v>
      </c>
      <c r="F73" s="9" t="s">
        <v>12</v>
      </c>
      <c r="G73" s="10" t="s">
        <v>13</v>
      </c>
      <c r="H73" s="11" t="s">
        <v>14</v>
      </c>
      <c r="I73" s="9" t="s">
        <v>12</v>
      </c>
      <c r="J73" s="10" t="s">
        <v>13</v>
      </c>
      <c r="K73" s="11" t="s">
        <v>14</v>
      </c>
      <c r="L73" s="9" t="s">
        <v>12</v>
      </c>
      <c r="M73" s="10" t="s">
        <v>13</v>
      </c>
      <c r="N73" s="11" t="s">
        <v>14</v>
      </c>
      <c r="O73" s="9" t="s">
        <v>12</v>
      </c>
      <c r="P73" s="10" t="s">
        <v>13</v>
      </c>
      <c r="Q73" s="11" t="s">
        <v>14</v>
      </c>
      <c r="R73" s="9" t="s">
        <v>12</v>
      </c>
      <c r="S73" s="10" t="s">
        <v>13</v>
      </c>
      <c r="T73" s="11" t="s">
        <v>14</v>
      </c>
      <c r="U73" s="9" t="s">
        <v>12</v>
      </c>
      <c r="V73" s="10" t="s">
        <v>13</v>
      </c>
      <c r="W73" s="11" t="s">
        <v>14</v>
      </c>
      <c r="X73" s="9" t="s">
        <v>12</v>
      </c>
      <c r="Y73" s="10" t="s">
        <v>13</v>
      </c>
      <c r="Z73" s="11" t="s">
        <v>14</v>
      </c>
    </row>
    <row r="74" spans="1:26">
      <c r="A74" s="67"/>
      <c r="B74" s="18" t="s">
        <v>23</v>
      </c>
      <c r="C74" s="19">
        <v>0</v>
      </c>
      <c r="D74" s="19">
        <v>89</v>
      </c>
      <c r="E74" s="15">
        <v>0</v>
      </c>
      <c r="F74" s="19">
        <v>0</v>
      </c>
      <c r="G74" s="34">
        <v>81</v>
      </c>
      <c r="H74" s="15">
        <v>0</v>
      </c>
      <c r="I74" s="19">
        <v>0</v>
      </c>
      <c r="J74" s="37">
        <v>103</v>
      </c>
      <c r="K74" s="15">
        <v>0</v>
      </c>
      <c r="L74" s="19">
        <v>0</v>
      </c>
      <c r="M74" s="37">
        <v>110</v>
      </c>
      <c r="N74" s="15">
        <v>0</v>
      </c>
      <c r="O74" s="19">
        <v>0</v>
      </c>
      <c r="P74" s="37">
        <v>107</v>
      </c>
      <c r="Q74" s="15">
        <v>0</v>
      </c>
      <c r="R74" s="19">
        <v>0</v>
      </c>
      <c r="S74" s="37">
        <v>70</v>
      </c>
      <c r="T74" s="15">
        <v>0</v>
      </c>
      <c r="U74" s="12">
        <f>AVERAGE(C74,F74,I74,L74,O74,R74)</f>
        <v>0</v>
      </c>
      <c r="V74" s="12">
        <f>AVERAGE(D74,G74,J74,M74,P74,S74)</f>
        <v>93.333333333333329</v>
      </c>
      <c r="W74" s="15">
        <v>0</v>
      </c>
      <c r="X74" s="14">
        <f>SUM(C74,F74,I74,L74,O74,R74)</f>
        <v>0</v>
      </c>
      <c r="Y74" s="14">
        <f>SUM(D74,G74,J74,M74,P74,S74)</f>
        <v>560</v>
      </c>
      <c r="Z74" s="15" t="e">
        <f>Y74/X74</f>
        <v>#DIV/0!</v>
      </c>
    </row>
    <row r="76" spans="1:26">
      <c r="C76" s="65" t="s">
        <v>25</v>
      </c>
      <c r="D76" s="65"/>
      <c r="E76" s="65"/>
      <c r="F76" s="65" t="s">
        <v>27</v>
      </c>
      <c r="G76" s="65"/>
      <c r="H76" s="65"/>
      <c r="I76" s="65" t="s">
        <v>28</v>
      </c>
      <c r="J76" s="65"/>
      <c r="K76" s="65"/>
      <c r="L76" s="65" t="s">
        <v>29</v>
      </c>
      <c r="M76" s="65"/>
      <c r="N76" s="65"/>
      <c r="O76" s="65" t="s">
        <v>30</v>
      </c>
      <c r="P76" s="65"/>
      <c r="Q76" s="65"/>
      <c r="R76" s="65" t="s">
        <v>31</v>
      </c>
      <c r="S76" s="65"/>
      <c r="T76" s="65"/>
      <c r="U76" s="65" t="s">
        <v>33</v>
      </c>
      <c r="V76" s="65"/>
      <c r="W76" s="65"/>
      <c r="X76" s="74" t="s">
        <v>43</v>
      </c>
      <c r="Y76" s="74"/>
      <c r="Z76" s="74"/>
    </row>
    <row r="77" spans="1:26">
      <c r="C77" s="9" t="s">
        <v>12</v>
      </c>
      <c r="D77" s="10" t="s">
        <v>13</v>
      </c>
      <c r="E77" s="11" t="s">
        <v>14</v>
      </c>
      <c r="F77" s="9" t="s">
        <v>12</v>
      </c>
      <c r="G77" s="10" t="s">
        <v>13</v>
      </c>
      <c r="H77" s="11" t="s">
        <v>14</v>
      </c>
      <c r="I77" s="9" t="s">
        <v>12</v>
      </c>
      <c r="J77" s="10" t="s">
        <v>13</v>
      </c>
      <c r="K77" s="11" t="s">
        <v>14</v>
      </c>
      <c r="L77" s="9" t="s">
        <v>12</v>
      </c>
      <c r="M77" s="10" t="s">
        <v>13</v>
      </c>
      <c r="N77" s="11" t="s">
        <v>14</v>
      </c>
      <c r="O77" s="9" t="s">
        <v>12</v>
      </c>
      <c r="P77" s="10" t="s">
        <v>13</v>
      </c>
      <c r="Q77" s="11" t="s">
        <v>14</v>
      </c>
      <c r="R77" s="9" t="s">
        <v>12</v>
      </c>
      <c r="S77" s="10" t="s">
        <v>13</v>
      </c>
      <c r="T77" s="11" t="s">
        <v>14</v>
      </c>
      <c r="U77" s="9" t="s">
        <v>12</v>
      </c>
      <c r="V77" s="10" t="s">
        <v>13</v>
      </c>
      <c r="W77" s="11" t="s">
        <v>14</v>
      </c>
      <c r="X77" s="9" t="s">
        <v>12</v>
      </c>
      <c r="Y77" s="10" t="s">
        <v>13</v>
      </c>
      <c r="Z77" s="11" t="s">
        <v>14</v>
      </c>
    </row>
    <row r="78" spans="1:26">
      <c r="A78" s="67" t="s">
        <v>0</v>
      </c>
      <c r="B78" s="39" t="s">
        <v>7</v>
      </c>
      <c r="C78" s="12">
        <f>SUM(C49,C65,C70)</f>
        <v>41164</v>
      </c>
      <c r="D78" s="12">
        <f>SUM(D49,D65,D70)</f>
        <v>37828</v>
      </c>
      <c r="E78" s="13">
        <f>D78/C78</f>
        <v>0.91895831308910703</v>
      </c>
      <c r="F78" s="12">
        <f>SUM(F49,F65,F70)</f>
        <v>41164</v>
      </c>
      <c r="G78" s="12">
        <f>SUM(G49,G65,G70)</f>
        <v>42078</v>
      </c>
      <c r="H78" s="13">
        <f>G78/F78</f>
        <v>1.0222038674570013</v>
      </c>
      <c r="I78" s="12">
        <f>SUM(I49,I65,I70)</f>
        <v>41164</v>
      </c>
      <c r="J78" s="12">
        <f>SUM(J49,J65,J70)</f>
        <v>43653</v>
      </c>
      <c r="K78" s="13">
        <f>J78/I78</f>
        <v>1.0604654552521622</v>
      </c>
      <c r="L78" s="12">
        <f>SUM(L49,L65,L70)</f>
        <v>41164</v>
      </c>
      <c r="M78" s="12">
        <f>SUM(M49,M65,M70)</f>
        <v>40907</v>
      </c>
      <c r="N78" s="13">
        <f>M78/L78</f>
        <v>0.99375668059469435</v>
      </c>
      <c r="O78" s="12">
        <f>SUM(O49,O65,O70)</f>
        <v>41164</v>
      </c>
      <c r="P78" s="12">
        <f>SUM(P49,P65,P70)</f>
        <v>37816</v>
      </c>
      <c r="Q78" s="13">
        <f>P78/O78</f>
        <v>0.91866679622971525</v>
      </c>
      <c r="R78" s="12">
        <f>SUM(R49,R65,R70)</f>
        <v>41164</v>
      </c>
      <c r="S78" s="12">
        <f>SUM(S49,S65,S70)</f>
        <v>34676</v>
      </c>
      <c r="T78" s="13">
        <f>S78/R78</f>
        <v>0.8423865513555534</v>
      </c>
      <c r="U78" s="12">
        <f>AVERAGE(C78,F78,I78,L78,O78,R78)</f>
        <v>41164</v>
      </c>
      <c r="V78" s="12">
        <f>AVERAGE(D78,G78,J78,M78,P78,S78)</f>
        <v>39493</v>
      </c>
      <c r="W78" s="13">
        <f>V78/U78</f>
        <v>0.95940627732970551</v>
      </c>
      <c r="X78" s="14">
        <f>SUM(C78,F78,I78,L78,O78,R78)</f>
        <v>246984</v>
      </c>
      <c r="Y78" s="14">
        <f>SUM(D78,G78,J78,M78,P78,S78)</f>
        <v>236958</v>
      </c>
      <c r="Z78" s="15">
        <f>Y78/X78</f>
        <v>0.95940627732970551</v>
      </c>
    </row>
    <row r="79" spans="1:26">
      <c r="A79" s="67"/>
      <c r="B79" s="39" t="s">
        <v>34</v>
      </c>
      <c r="C79" s="12">
        <f>SUM(C56,C74)</f>
        <v>243</v>
      </c>
      <c r="D79" s="12">
        <f>SUM(D56,D74)</f>
        <v>339</v>
      </c>
      <c r="E79" s="13">
        <f>D79/C79</f>
        <v>1.3950617283950617</v>
      </c>
      <c r="F79" s="12">
        <f>SUM(F56,F74)</f>
        <v>243</v>
      </c>
      <c r="G79" s="12">
        <f>SUM(G56,G74)</f>
        <v>313</v>
      </c>
      <c r="H79" s="13">
        <f>G79/F79</f>
        <v>1.2880658436213992</v>
      </c>
      <c r="I79" s="12">
        <f>SUM(I56,I74)</f>
        <v>243</v>
      </c>
      <c r="J79" s="12">
        <f>SUM(J56,J74)</f>
        <v>434</v>
      </c>
      <c r="K79" s="13">
        <f>J79/I79</f>
        <v>1.786008230452675</v>
      </c>
      <c r="L79" s="12">
        <f>SUM(L56,L74)</f>
        <v>243</v>
      </c>
      <c r="M79" s="12">
        <f>SUM(M56,M74)</f>
        <v>394</v>
      </c>
      <c r="N79" s="13">
        <f>M79/L79</f>
        <v>1.6213991769547325</v>
      </c>
      <c r="O79" s="12">
        <f>SUM(O56,O74)</f>
        <v>243</v>
      </c>
      <c r="P79" s="12">
        <f>SUM(P56,P74)</f>
        <v>348</v>
      </c>
      <c r="Q79" s="13">
        <f>P79/O79</f>
        <v>1.4320987654320987</v>
      </c>
      <c r="R79" s="12">
        <f>SUM(R56,R74)</f>
        <v>243</v>
      </c>
      <c r="S79" s="12">
        <f>SUM(S56,S74)</f>
        <v>348</v>
      </c>
      <c r="T79" s="13">
        <f>S79/R79</f>
        <v>1.4320987654320987</v>
      </c>
      <c r="U79" s="12">
        <f>AVERAGE(C79,F79,I79,L79,O79,R79)</f>
        <v>243</v>
      </c>
      <c r="V79" s="12">
        <f>AVERAGE(D79,G79,J79,M79,P79,S79)</f>
        <v>362.66666666666669</v>
      </c>
      <c r="W79" s="13">
        <f>V79/U79</f>
        <v>1.4924554183813443</v>
      </c>
      <c r="X79" s="14">
        <f>SUM(C79,F79,I79,L79,O79,R79)</f>
        <v>1458</v>
      </c>
      <c r="Y79" s="14">
        <f>SUM(D79,G79,J79,M79,P79,S79)</f>
        <v>2176</v>
      </c>
      <c r="Z79" s="15">
        <f>Y79/X79</f>
        <v>1.4924554183813443</v>
      </c>
    </row>
    <row r="81" spans="1:26" ht="21">
      <c r="A81" s="79" t="s">
        <v>46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</row>
    <row r="82" spans="1:26">
      <c r="C82" s="9" t="s">
        <v>12</v>
      </c>
      <c r="D82" s="10" t="s">
        <v>13</v>
      </c>
      <c r="E82" s="11" t="s">
        <v>14</v>
      </c>
      <c r="F82" s="9" t="s">
        <v>12</v>
      </c>
      <c r="G82" s="10" t="s">
        <v>13</v>
      </c>
      <c r="H82" s="11" t="s">
        <v>14</v>
      </c>
      <c r="I82" s="9" t="s">
        <v>12</v>
      </c>
      <c r="J82" s="10" t="s">
        <v>13</v>
      </c>
      <c r="K82" s="11" t="s">
        <v>14</v>
      </c>
      <c r="L82" s="9" t="s">
        <v>12</v>
      </c>
      <c r="M82" s="10" t="s">
        <v>13</v>
      </c>
      <c r="N82" s="11" t="s">
        <v>14</v>
      </c>
      <c r="O82" s="9" t="s">
        <v>12</v>
      </c>
      <c r="P82" s="10" t="s">
        <v>13</v>
      </c>
      <c r="Q82" s="11" t="s">
        <v>14</v>
      </c>
      <c r="R82" s="9" t="s">
        <v>12</v>
      </c>
      <c r="S82" s="10" t="s">
        <v>13</v>
      </c>
      <c r="T82" s="11" t="s">
        <v>14</v>
      </c>
      <c r="U82" s="9" t="s">
        <v>12</v>
      </c>
      <c r="V82" s="10" t="s">
        <v>13</v>
      </c>
      <c r="W82" s="11" t="s">
        <v>14</v>
      </c>
      <c r="X82" s="9" t="s">
        <v>12</v>
      </c>
      <c r="Y82" s="10" t="s">
        <v>13</v>
      </c>
      <c r="Z82" s="11" t="s">
        <v>14</v>
      </c>
    </row>
    <row r="83" spans="1:26">
      <c r="A83" s="67" t="s">
        <v>0</v>
      </c>
      <c r="B83" s="17" t="s">
        <v>7</v>
      </c>
      <c r="C83" s="12">
        <f>SUM(C39,C78)</f>
        <v>74355</v>
      </c>
      <c r="D83" s="12">
        <v>74291</v>
      </c>
      <c r="E83" s="13">
        <f>D83/C83</f>
        <v>0.99913926433999056</v>
      </c>
      <c r="F83" s="12">
        <f>SUM(F39,F78)</f>
        <v>74355</v>
      </c>
      <c r="G83" s="12">
        <f>SUM(G39,G78)</f>
        <v>76196</v>
      </c>
      <c r="H83" s="13">
        <f>G83/F83</f>
        <v>1.0247595992199583</v>
      </c>
      <c r="I83" s="12">
        <f>SUM(I39,I78)</f>
        <v>74355</v>
      </c>
      <c r="J83" s="12">
        <f>SUM(J39,J78)</f>
        <v>85325</v>
      </c>
      <c r="K83" s="13">
        <f>J83/I83</f>
        <v>1.1475354717234887</v>
      </c>
      <c r="L83" s="12">
        <f>SUM(L39,L78)</f>
        <v>74355</v>
      </c>
      <c r="M83" s="12">
        <v>88636</v>
      </c>
      <c r="N83" s="13">
        <f>M83/L83</f>
        <v>1.1920650931342882</v>
      </c>
      <c r="O83" s="12">
        <f>SUM(O39,O78)</f>
        <v>74355</v>
      </c>
      <c r="P83" s="12">
        <v>86372</v>
      </c>
      <c r="Q83" s="13">
        <f>P83/O83</f>
        <v>1.1616165691614553</v>
      </c>
      <c r="R83" s="12">
        <f>SUM(R39,R78)</f>
        <v>74355</v>
      </c>
      <c r="S83" s="12">
        <f>SUM(S39,S78)</f>
        <v>74442</v>
      </c>
      <c r="T83" s="13">
        <f>S83/R83</f>
        <v>1.0011700625378253</v>
      </c>
      <c r="U83" s="12">
        <f>AVERAGE(C83,F83,I83,L83,O83,R83)</f>
        <v>74355</v>
      </c>
      <c r="V83" s="12">
        <f>AVERAGE(D83,G83,J83,M83,P83,S83)</f>
        <v>80877</v>
      </c>
      <c r="W83" s="13">
        <f>V83/U83</f>
        <v>1.0877143433528345</v>
      </c>
      <c r="X83" s="14">
        <f>SUM(C83,F83,I83,L83,O83,R83)</f>
        <v>446130</v>
      </c>
      <c r="Y83" s="14">
        <v>485262</v>
      </c>
      <c r="Z83" s="15">
        <f>Y83/X83</f>
        <v>1.0877143433528345</v>
      </c>
    </row>
    <row r="84" spans="1:26">
      <c r="A84" s="67"/>
      <c r="B84" s="17" t="s">
        <v>34</v>
      </c>
      <c r="C84" s="12">
        <f>SUM(C40,C79)</f>
        <v>507</v>
      </c>
      <c r="D84" s="12">
        <f>SUM(D40,D79)</f>
        <v>661</v>
      </c>
      <c r="E84" s="13">
        <f>D84/C84</f>
        <v>1.3037475345167653</v>
      </c>
      <c r="F84" s="12">
        <f>SUM(F40,F79)</f>
        <v>507</v>
      </c>
      <c r="G84" s="12">
        <f>SUM(G40,G79)</f>
        <v>587</v>
      </c>
      <c r="H84" s="13">
        <f>G84/F84</f>
        <v>1.1577909270216962</v>
      </c>
      <c r="I84" s="12">
        <f>SUM(I40,I79)</f>
        <v>507</v>
      </c>
      <c r="J84" s="12">
        <f>SUM(J40,J79)</f>
        <v>759</v>
      </c>
      <c r="K84" s="13">
        <f>J84/I84</f>
        <v>1.4970414201183433</v>
      </c>
      <c r="L84" s="12">
        <f>SUM(L40,L79)</f>
        <v>507</v>
      </c>
      <c r="M84" s="12">
        <f>SUM(M40,M79)</f>
        <v>701</v>
      </c>
      <c r="N84" s="13">
        <f>M84/L84</f>
        <v>1.3826429980276134</v>
      </c>
      <c r="O84" s="12">
        <f>SUM(O40,O79)</f>
        <v>507</v>
      </c>
      <c r="P84" s="12">
        <f>SUM(P40,P79)</f>
        <v>679</v>
      </c>
      <c r="Q84" s="13">
        <f>P84/O84</f>
        <v>1.3392504930966469</v>
      </c>
      <c r="R84" s="12">
        <f>SUM(R40,R79)</f>
        <v>507</v>
      </c>
      <c r="S84" s="12">
        <f>SUM(S40,S79)</f>
        <v>710</v>
      </c>
      <c r="T84" s="13">
        <f>S84/R84</f>
        <v>1.4003944773175543</v>
      </c>
      <c r="U84" s="12">
        <f>AVERAGE(C84,F84,I84,L84,O84,R84)</f>
        <v>507</v>
      </c>
      <c r="V84" s="12">
        <f>AVERAGE(D84,G84,J84,M84,P84,S84)</f>
        <v>682.83333333333337</v>
      </c>
      <c r="W84" s="13">
        <f>V84/U84</f>
        <v>1.3468113083497699</v>
      </c>
      <c r="X84" s="14">
        <f>SUM(C84,F84,I84,L84,O84,R84)</f>
        <v>3042</v>
      </c>
      <c r="Y84" s="14">
        <f>SUM(D84,G84,J84,M84,P84,S84)</f>
        <v>4097</v>
      </c>
      <c r="Z84" s="15">
        <f>Y84/X84</f>
        <v>1.3468113083497699</v>
      </c>
    </row>
  </sheetData>
  <mergeCells count="134">
    <mergeCell ref="R68:T68"/>
    <mergeCell ref="U68:W68"/>
    <mergeCell ref="L59:N59"/>
    <mergeCell ref="O59:Q59"/>
    <mergeCell ref="R59:T59"/>
    <mergeCell ref="U59:W59"/>
    <mergeCell ref="X59:Z59"/>
    <mergeCell ref="A78:A79"/>
    <mergeCell ref="A83:A84"/>
    <mergeCell ref="A81:X81"/>
    <mergeCell ref="U72:W72"/>
    <mergeCell ref="X72:Z72"/>
    <mergeCell ref="C76:E76"/>
    <mergeCell ref="F76:H76"/>
    <mergeCell ref="I76:K76"/>
    <mergeCell ref="L76:N76"/>
    <mergeCell ref="O76:Q76"/>
    <mergeCell ref="R76:T76"/>
    <mergeCell ref="U76:W76"/>
    <mergeCell ref="X76:Z76"/>
    <mergeCell ref="A67:A74"/>
    <mergeCell ref="B67:Z67"/>
    <mergeCell ref="B68:B69"/>
    <mergeCell ref="X68:Z68"/>
    <mergeCell ref="B71:K71"/>
    <mergeCell ref="R72:T72"/>
    <mergeCell ref="L51:N51"/>
    <mergeCell ref="O51:Q51"/>
    <mergeCell ref="R51:T51"/>
    <mergeCell ref="U51:W51"/>
    <mergeCell ref="X51:Z51"/>
    <mergeCell ref="A57:B57"/>
    <mergeCell ref="A58:A65"/>
    <mergeCell ref="A66:B66"/>
    <mergeCell ref="B72:B73"/>
    <mergeCell ref="C72:E72"/>
    <mergeCell ref="F72:H72"/>
    <mergeCell ref="I72:K72"/>
    <mergeCell ref="L72:N72"/>
    <mergeCell ref="O72:Q72"/>
    <mergeCell ref="C68:E68"/>
    <mergeCell ref="F68:H68"/>
    <mergeCell ref="I68:K68"/>
    <mergeCell ref="L68:N68"/>
    <mergeCell ref="O68:Q68"/>
    <mergeCell ref="B58:Z58"/>
    <mergeCell ref="B59:B60"/>
    <mergeCell ref="C59:E59"/>
    <mergeCell ref="F59:H59"/>
    <mergeCell ref="I59:K59"/>
    <mergeCell ref="I37:K37"/>
    <mergeCell ref="L37:N37"/>
    <mergeCell ref="O37:Q37"/>
    <mergeCell ref="R37:T37"/>
    <mergeCell ref="U37:W37"/>
    <mergeCell ref="X37:Z37"/>
    <mergeCell ref="B50:Z50"/>
    <mergeCell ref="A42:W42"/>
    <mergeCell ref="X42:Z42"/>
    <mergeCell ref="B43:Z43"/>
    <mergeCell ref="B44:B45"/>
    <mergeCell ref="C44:E44"/>
    <mergeCell ref="F44:H44"/>
    <mergeCell ref="I44:K44"/>
    <mergeCell ref="L44:N44"/>
    <mergeCell ref="O44:Q44"/>
    <mergeCell ref="R44:T44"/>
    <mergeCell ref="U44:W44"/>
    <mergeCell ref="X44:Z44"/>
    <mergeCell ref="A45:A56"/>
    <mergeCell ref="B51:B52"/>
    <mergeCell ref="C51:E51"/>
    <mergeCell ref="F51:H51"/>
    <mergeCell ref="I51:K51"/>
    <mergeCell ref="A39:A40"/>
    <mergeCell ref="U29:W29"/>
    <mergeCell ref="X29:Z29"/>
    <mergeCell ref="B33:B34"/>
    <mergeCell ref="C33:E33"/>
    <mergeCell ref="F33:H33"/>
    <mergeCell ref="I33:K33"/>
    <mergeCell ref="L33:N33"/>
    <mergeCell ref="O33:Q33"/>
    <mergeCell ref="R33:T33"/>
    <mergeCell ref="U33:W33"/>
    <mergeCell ref="X33:Z33"/>
    <mergeCell ref="A28:A35"/>
    <mergeCell ref="B29:B30"/>
    <mergeCell ref="C29:E29"/>
    <mergeCell ref="F29:H29"/>
    <mergeCell ref="I29:K29"/>
    <mergeCell ref="L29:N29"/>
    <mergeCell ref="O29:Q29"/>
    <mergeCell ref="R29:T29"/>
    <mergeCell ref="B28:Z28"/>
    <mergeCell ref="B32:Z32"/>
    <mergeCell ref="C37:E37"/>
    <mergeCell ref="F37:H37"/>
    <mergeCell ref="L20:N20"/>
    <mergeCell ref="O20:Q20"/>
    <mergeCell ref="R20:T20"/>
    <mergeCell ref="U20:W20"/>
    <mergeCell ref="X20:Z20"/>
    <mergeCell ref="A27:T27"/>
    <mergeCell ref="R12:T12"/>
    <mergeCell ref="U12:W12"/>
    <mergeCell ref="X12:Z12"/>
    <mergeCell ref="A18:T18"/>
    <mergeCell ref="A19:A26"/>
    <mergeCell ref="B20:B21"/>
    <mergeCell ref="C20:E20"/>
    <mergeCell ref="F20:H20"/>
    <mergeCell ref="I20:K20"/>
    <mergeCell ref="B19:Z19"/>
    <mergeCell ref="A3:X3"/>
    <mergeCell ref="Y3:Z3"/>
    <mergeCell ref="B5:B6"/>
    <mergeCell ref="C5:E5"/>
    <mergeCell ref="F5:H5"/>
    <mergeCell ref="I5:K5"/>
    <mergeCell ref="L5:N5"/>
    <mergeCell ref="O5:Q5"/>
    <mergeCell ref="R5:T5"/>
    <mergeCell ref="U5:W5"/>
    <mergeCell ref="X5:Z5"/>
    <mergeCell ref="A6:A17"/>
    <mergeCell ref="B12:B13"/>
    <mergeCell ref="C12:E12"/>
    <mergeCell ref="F12:H12"/>
    <mergeCell ref="I12:K12"/>
    <mergeCell ref="L12:N12"/>
    <mergeCell ref="O12:Q12"/>
    <mergeCell ref="B4:Z4"/>
    <mergeCell ref="B11:Z11"/>
  </mergeCells>
  <printOptions horizontalCentered="1"/>
  <pageMargins left="0.23622047244094491" right="7.874015748031496E-2" top="0.74803149606299213" bottom="0.74803149606299213" header="0.31496062992125984" footer="0.31496062992125984"/>
  <pageSetup paperSize="9" scale="80" orientation="landscape" r:id="rId1"/>
  <headerFooter differentFirst="1">
    <oddHeader>&amp;L&amp;G&amp;CSPDM - Associação Paulista do desenvolvimento da Medicina</oddHeader>
    <firstHeader>&amp;L&amp;G&amp;CSPDM - Associação Paulista do desenvolvimento da Medicina</firstHeader>
  </headerFooter>
  <rowBreaks count="2" manualBreakCount="2">
    <brk id="40" max="25" man="1"/>
    <brk id="80" max="25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25"/>
  <sheetViews>
    <sheetView showGridLines="0" tabSelected="1" topLeftCell="A5" zoomScaleNormal="100" workbookViewId="0">
      <selection activeCell="B16" sqref="B16"/>
    </sheetView>
  </sheetViews>
  <sheetFormatPr defaultColWidth="8.85546875" defaultRowHeight="20.45" customHeight="1"/>
  <cols>
    <col min="1" max="1" width="38.140625" style="43" bestFit="1" customWidth="1"/>
    <col min="2" max="7" width="15.7109375" style="43" customWidth="1"/>
    <col min="8" max="16384" width="8.85546875" style="43"/>
  </cols>
  <sheetData>
    <row r="3" spans="1:9" ht="12.75"/>
    <row r="4" spans="1:9" ht="12.75">
      <c r="A4" s="84" t="s">
        <v>47</v>
      </c>
      <c r="B4" s="84"/>
      <c r="C4" s="84"/>
      <c r="D4" s="84"/>
      <c r="E4" s="84"/>
      <c r="F4" s="84"/>
      <c r="G4" s="84"/>
    </row>
    <row r="5" spans="1:9" ht="12.75">
      <c r="A5" s="84" t="s">
        <v>48</v>
      </c>
      <c r="B5" s="84"/>
      <c r="C5" s="84"/>
      <c r="D5" s="84"/>
      <c r="E5" s="84"/>
      <c r="F5" s="84"/>
      <c r="G5" s="84"/>
    </row>
    <row r="6" spans="1:9" ht="13.5" thickBot="1">
      <c r="A6" s="44"/>
      <c r="B6" s="44"/>
      <c r="C6" s="44"/>
      <c r="D6" s="44"/>
      <c r="E6" s="44"/>
      <c r="F6" s="44"/>
      <c r="G6" s="44"/>
    </row>
    <row r="7" spans="1:9" ht="13.5" thickBot="1">
      <c r="A7" s="85" t="s">
        <v>53</v>
      </c>
      <c r="B7" s="86"/>
      <c r="C7" s="86"/>
      <c r="D7" s="86"/>
      <c r="E7" s="86"/>
      <c r="F7" s="86"/>
      <c r="G7" s="87"/>
    </row>
    <row r="8" spans="1:9" ht="12.75">
      <c r="A8" s="80" t="s">
        <v>49</v>
      </c>
      <c r="B8" s="82" t="s">
        <v>50</v>
      </c>
      <c r="C8" s="82"/>
      <c r="D8" s="82" t="s">
        <v>54</v>
      </c>
      <c r="E8" s="82"/>
      <c r="F8" s="82" t="s">
        <v>51</v>
      </c>
      <c r="G8" s="83"/>
    </row>
    <row r="9" spans="1:9" ht="12.75">
      <c r="A9" s="81"/>
      <c r="B9" s="45" t="s">
        <v>12</v>
      </c>
      <c r="C9" s="46" t="s">
        <v>13</v>
      </c>
      <c r="D9" s="45" t="s">
        <v>12</v>
      </c>
      <c r="E9" s="46" t="s">
        <v>13</v>
      </c>
      <c r="F9" s="45" t="s">
        <v>12</v>
      </c>
      <c r="G9" s="47" t="s">
        <v>13</v>
      </c>
    </row>
    <row r="10" spans="1:9" ht="12.75">
      <c r="A10" s="48" t="s">
        <v>15</v>
      </c>
      <c r="B10" s="49">
        <v>111810</v>
      </c>
      <c r="C10" s="49">
        <v>140380</v>
      </c>
      <c r="D10" s="49">
        <v>148848</v>
      </c>
      <c r="E10" s="49">
        <v>133871</v>
      </c>
      <c r="F10" s="50">
        <v>260658</v>
      </c>
      <c r="G10" s="51">
        <v>274251</v>
      </c>
    </row>
    <row r="11" spans="1:9" ht="12.75">
      <c r="A11" s="48" t="s">
        <v>16</v>
      </c>
      <c r="B11" s="49">
        <v>23616</v>
      </c>
      <c r="C11" s="49">
        <v>23939</v>
      </c>
      <c r="D11" s="49">
        <v>34644</v>
      </c>
      <c r="E11" s="49">
        <v>20295</v>
      </c>
      <c r="F11" s="50">
        <v>58260</v>
      </c>
      <c r="G11" s="51">
        <v>44234</v>
      </c>
    </row>
    <row r="12" spans="1:9" ht="12.75">
      <c r="A12" s="48" t="s">
        <v>23</v>
      </c>
      <c r="B12" s="58">
        <v>58068</v>
      </c>
      <c r="C12" s="58">
        <v>77477</v>
      </c>
      <c r="D12" s="49">
        <v>53412</v>
      </c>
      <c r="E12" s="49">
        <v>77484</v>
      </c>
      <c r="F12" s="50">
        <v>111480</v>
      </c>
      <c r="G12" s="51">
        <v>154961</v>
      </c>
    </row>
    <row r="13" spans="1:9" ht="12.75">
      <c r="A13" s="48" t="s">
        <v>17</v>
      </c>
      <c r="B13" s="49">
        <v>5652</v>
      </c>
      <c r="C13" s="49">
        <v>6512</v>
      </c>
      <c r="D13" s="49">
        <v>10080</v>
      </c>
      <c r="E13" s="49">
        <v>5304</v>
      </c>
      <c r="F13" s="50">
        <v>15732</v>
      </c>
      <c r="G13" s="51">
        <v>11816</v>
      </c>
    </row>
    <row r="14" spans="1:9" ht="12.75" hidden="1">
      <c r="A14" s="48" t="s">
        <v>24</v>
      </c>
      <c r="B14" s="59">
        <f>SUM('Contratado x Realizado'!C25,'Contratado x Realizado'!F25,'Contratado x Realizado'!I25,'Contratado x Realizado'!L25,'Contratado x Realizado'!O25,'Contratado x Realizado'!R25)</f>
        <v>0</v>
      </c>
      <c r="C14" s="59">
        <v>62</v>
      </c>
      <c r="D14" s="59">
        <f>SUM('Contratado x Realizado'!C64,'Contratado x Realizado'!F64,'Contratado x Realizado'!I64,'Contratado x Realizado'!L64,'Contratado x Realizado'!O64,'Contratado x Realizado'!R64)</f>
        <v>1800</v>
      </c>
      <c r="E14" s="59">
        <f>SUM('Contratado x Realizado'!D64,'Contratado x Realizado'!G64,'Contratado x Realizado'!J64,'Contratado x Realizado'!M64,'Contratado x Realizado'!P64,'Contratado x Realizado'!S64)</f>
        <v>52</v>
      </c>
      <c r="F14" s="50">
        <f t="shared" ref="F14:G14" si="0">SUM(B14,D14)</f>
        <v>1800</v>
      </c>
      <c r="G14" s="51">
        <f t="shared" si="0"/>
        <v>114</v>
      </c>
    </row>
    <row r="15" spans="1:9" ht="13.5" thickBot="1">
      <c r="A15" s="52" t="s">
        <v>18</v>
      </c>
      <c r="B15" s="53">
        <f t="shared" ref="B15:G15" si="1">SUM(B10:B13)</f>
        <v>199146</v>
      </c>
      <c r="C15" s="53">
        <f t="shared" si="1"/>
        <v>248308</v>
      </c>
      <c r="D15" s="53">
        <f t="shared" si="1"/>
        <v>246984</v>
      </c>
      <c r="E15" s="53">
        <f t="shared" si="1"/>
        <v>236954</v>
      </c>
      <c r="F15" s="53">
        <f t="shared" si="1"/>
        <v>446130</v>
      </c>
      <c r="G15" s="53">
        <f t="shared" si="1"/>
        <v>485262</v>
      </c>
      <c r="I15" s="60"/>
    </row>
    <row r="16" spans="1:9" ht="13.5" thickBot="1">
      <c r="A16" s="55"/>
      <c r="B16" s="56"/>
      <c r="C16" s="56"/>
      <c r="D16" s="56"/>
      <c r="E16" s="56"/>
      <c r="F16" s="56"/>
      <c r="G16" s="57"/>
    </row>
    <row r="17" spans="1:7" ht="12.75">
      <c r="A17" s="80" t="s">
        <v>52</v>
      </c>
      <c r="B17" s="82" t="s">
        <v>50</v>
      </c>
      <c r="C17" s="82"/>
      <c r="D17" s="82" t="s">
        <v>54</v>
      </c>
      <c r="E17" s="82"/>
      <c r="F17" s="82" t="s">
        <v>51</v>
      </c>
      <c r="G17" s="83"/>
    </row>
    <row r="18" spans="1:7" ht="12.75">
      <c r="A18" s="81"/>
      <c r="B18" s="45" t="s">
        <v>12</v>
      </c>
      <c r="C18" s="46" t="s">
        <v>13</v>
      </c>
      <c r="D18" s="45" t="s">
        <v>12</v>
      </c>
      <c r="E18" s="46" t="s">
        <v>13</v>
      </c>
      <c r="F18" s="45" t="s">
        <v>12</v>
      </c>
      <c r="G18" s="47" t="s">
        <v>13</v>
      </c>
    </row>
    <row r="19" spans="1:7" ht="12.75">
      <c r="A19" s="48" t="s">
        <v>21</v>
      </c>
      <c r="B19" s="49">
        <v>786</v>
      </c>
      <c r="C19" s="49">
        <v>692</v>
      </c>
      <c r="D19" s="49">
        <v>732</v>
      </c>
      <c r="E19" s="49">
        <v>696</v>
      </c>
      <c r="F19" s="50">
        <v>1518</v>
      </c>
      <c r="G19" s="51">
        <v>1388</v>
      </c>
    </row>
    <row r="20" spans="1:7" ht="12.75">
      <c r="A20" s="48" t="s">
        <v>22</v>
      </c>
      <c r="B20" s="49">
        <v>36</v>
      </c>
      <c r="C20" s="49">
        <v>83</v>
      </c>
      <c r="D20" s="49">
        <v>102</v>
      </c>
      <c r="E20" s="49">
        <v>76</v>
      </c>
      <c r="F20" s="50">
        <v>138</v>
      </c>
      <c r="G20" s="51">
        <v>159</v>
      </c>
    </row>
    <row r="21" spans="1:7" ht="12.75">
      <c r="A21" s="48" t="s">
        <v>23</v>
      </c>
      <c r="B21" s="49">
        <v>240</v>
      </c>
      <c r="C21" s="49">
        <v>395</v>
      </c>
      <c r="D21" s="49">
        <v>0</v>
      </c>
      <c r="E21" s="49">
        <v>560</v>
      </c>
      <c r="F21" s="50">
        <v>240</v>
      </c>
      <c r="G21" s="51">
        <v>955</v>
      </c>
    </row>
    <row r="22" spans="1:7" ht="12.75">
      <c r="A22" s="48" t="s">
        <v>15</v>
      </c>
      <c r="B22" s="49">
        <v>522</v>
      </c>
      <c r="C22" s="49">
        <v>751</v>
      </c>
      <c r="D22" s="49">
        <v>624</v>
      </c>
      <c r="E22" s="49">
        <v>844</v>
      </c>
      <c r="F22" s="50">
        <v>1146</v>
      </c>
      <c r="G22" s="51">
        <v>1595</v>
      </c>
    </row>
    <row r="23" spans="1:7" ht="13.5" thickBot="1">
      <c r="A23" s="52" t="s">
        <v>18</v>
      </c>
      <c r="B23" s="53">
        <f>SUM(B19:B22)</f>
        <v>1584</v>
      </c>
      <c r="C23" s="53">
        <f>SUM(C19:C22)</f>
        <v>1921</v>
      </c>
      <c r="D23" s="53">
        <f t="shared" ref="D23:E23" si="2">SUM(D19:D22)</f>
        <v>1458</v>
      </c>
      <c r="E23" s="53">
        <f t="shared" si="2"/>
        <v>2176</v>
      </c>
      <c r="F23" s="53">
        <f>SUM(F19:F22)</f>
        <v>3042</v>
      </c>
      <c r="G23" s="54">
        <f>SUM(G19:G22)</f>
        <v>4097</v>
      </c>
    </row>
    <row r="24" spans="1:7" ht="20.45" customHeight="1">
      <c r="A24" s="61" t="s">
        <v>55</v>
      </c>
    </row>
    <row r="25" spans="1:7" ht="20.45" customHeight="1">
      <c r="B25" s="60"/>
      <c r="C25" s="60"/>
      <c r="D25" s="60"/>
      <c r="E25" s="60"/>
      <c r="F25" s="60"/>
      <c r="G25" s="60"/>
    </row>
  </sheetData>
  <mergeCells count="11">
    <mergeCell ref="A17:A18"/>
    <mergeCell ref="B17:C17"/>
    <mergeCell ref="D17:E17"/>
    <mergeCell ref="F17:G17"/>
    <mergeCell ref="A4:G4"/>
    <mergeCell ref="A5:G5"/>
    <mergeCell ref="A7:G7"/>
    <mergeCell ref="A8:A9"/>
    <mergeCell ref="B8:C8"/>
    <mergeCell ref="D8:E8"/>
    <mergeCell ref="F8:G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Contratado x Realizado</vt:lpstr>
      <vt:lpstr>1º e 2º Semestre (2)</vt:lpstr>
      <vt:lpstr>'Contratado x Realizado'!Area_de_impressao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antena</dc:creator>
  <cp:lastModifiedBy>Eliana Oliveira Gabriel Cabral</cp:lastModifiedBy>
  <cp:lastPrinted>2018-09-18T19:25:31Z</cp:lastPrinted>
  <dcterms:created xsi:type="dcterms:W3CDTF">2013-12-13T13:28:30Z</dcterms:created>
  <dcterms:modified xsi:type="dcterms:W3CDTF">2019-05-21T20:02:19Z</dcterms:modified>
</cp:coreProperties>
</file>