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dmflsrv\SPDM\Compartilhada_ADM\PRONTOS SOCORROS\UMTS\Sites\Conteúdo Acesso a Informação\1. Atividades e Resultados - Planilha de Produção\"/>
    </mc:Choice>
  </mc:AlternateContent>
  <xr:revisionPtr revIDLastSave="0" documentId="13_ncr:1_{42881D5C-5726-47F5-AEB8-498FFD2D59D8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CONTRATO REALIZADO" sheetId="1" state="hidden" r:id="rId1"/>
    <sheet name="1º e 2º Semestre" sheetId="2" r:id="rId2"/>
  </sheets>
  <definedNames>
    <definedName name="_xlnm.Print_Area" localSheetId="0">'CONTRATO REALIZADO'!$A$1:$W$80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2" l="1"/>
  <c r="C22" i="2"/>
  <c r="D22" i="2"/>
  <c r="B22" i="2"/>
  <c r="E14" i="2"/>
  <c r="C14" i="2"/>
  <c r="G22" i="2" l="1"/>
  <c r="D14" i="2"/>
  <c r="B14" i="2"/>
  <c r="F22" i="2"/>
  <c r="G14" i="2"/>
  <c r="F14" i="2" l="1"/>
  <c r="R24" i="1" l="1"/>
  <c r="O24" i="1"/>
  <c r="L24" i="1"/>
  <c r="I24" i="1"/>
  <c r="F24" i="1"/>
  <c r="R61" i="1"/>
  <c r="O61" i="1"/>
  <c r="L61" i="1"/>
  <c r="I61" i="1"/>
  <c r="F61" i="1"/>
  <c r="C47" i="1"/>
  <c r="C61" i="1" l="1"/>
  <c r="C24" i="1"/>
  <c r="C10" i="1"/>
  <c r="C74" i="1"/>
  <c r="W70" i="1" l="1"/>
  <c r="V70" i="1"/>
  <c r="W66" i="1"/>
  <c r="V66" i="1"/>
  <c r="W60" i="1"/>
  <c r="V60" i="1"/>
  <c r="W59" i="1"/>
  <c r="W61" i="1" s="1"/>
  <c r="V59" i="1"/>
  <c r="W53" i="1"/>
  <c r="V53" i="1"/>
  <c r="W52" i="1"/>
  <c r="V52" i="1"/>
  <c r="W51" i="1"/>
  <c r="V51" i="1"/>
  <c r="V54" i="1" s="1"/>
  <c r="W46" i="1"/>
  <c r="V46" i="1"/>
  <c r="W45" i="1"/>
  <c r="V45" i="1"/>
  <c r="W44" i="1"/>
  <c r="W47" i="1" s="1"/>
  <c r="V44" i="1"/>
  <c r="W33" i="1"/>
  <c r="V33" i="1"/>
  <c r="W29" i="1"/>
  <c r="V29" i="1"/>
  <c r="V23" i="1"/>
  <c r="W23" i="1"/>
  <c r="W22" i="1"/>
  <c r="W24" i="1" s="1"/>
  <c r="V22" i="1"/>
  <c r="V15" i="1"/>
  <c r="W15" i="1"/>
  <c r="V16" i="1"/>
  <c r="W16" i="1"/>
  <c r="W14" i="1"/>
  <c r="V14" i="1"/>
  <c r="W9" i="1"/>
  <c r="V8" i="1"/>
  <c r="W8" i="1"/>
  <c r="V9" i="1"/>
  <c r="W7" i="1"/>
  <c r="V7" i="1"/>
  <c r="V10" i="1" s="1"/>
  <c r="S75" i="1"/>
  <c r="R75" i="1"/>
  <c r="P75" i="1"/>
  <c r="O75" i="1"/>
  <c r="M75" i="1"/>
  <c r="L75" i="1"/>
  <c r="J75" i="1"/>
  <c r="I75" i="1"/>
  <c r="G75" i="1"/>
  <c r="F75" i="1"/>
  <c r="D75" i="1"/>
  <c r="C75" i="1"/>
  <c r="V75" i="1" s="1"/>
  <c r="S74" i="1"/>
  <c r="R74" i="1"/>
  <c r="P74" i="1"/>
  <c r="O74" i="1"/>
  <c r="M74" i="1"/>
  <c r="L74" i="1"/>
  <c r="J74" i="1"/>
  <c r="I74" i="1"/>
  <c r="G74" i="1"/>
  <c r="F74" i="1"/>
  <c r="V74" i="1" s="1"/>
  <c r="D74" i="1"/>
  <c r="S38" i="1"/>
  <c r="R38" i="1"/>
  <c r="R80" i="1" s="1"/>
  <c r="S37" i="1"/>
  <c r="R37" i="1"/>
  <c r="R79" i="1" s="1"/>
  <c r="P38" i="1"/>
  <c r="P80" i="1" s="1"/>
  <c r="O38" i="1"/>
  <c r="O80" i="1" s="1"/>
  <c r="P37" i="1"/>
  <c r="O37" i="1"/>
  <c r="M38" i="1"/>
  <c r="L38" i="1"/>
  <c r="L80" i="1" s="1"/>
  <c r="M37" i="1"/>
  <c r="L37" i="1"/>
  <c r="L79" i="1" s="1"/>
  <c r="J38" i="1"/>
  <c r="J80" i="1" s="1"/>
  <c r="I38" i="1"/>
  <c r="I80" i="1" s="1"/>
  <c r="J37" i="1"/>
  <c r="I37" i="1"/>
  <c r="G38" i="1"/>
  <c r="F38" i="1"/>
  <c r="F80" i="1" s="1"/>
  <c r="G37" i="1"/>
  <c r="F37" i="1"/>
  <c r="F79" i="1" s="1"/>
  <c r="D37" i="1"/>
  <c r="D38" i="1"/>
  <c r="D80" i="1" s="1"/>
  <c r="C38" i="1"/>
  <c r="C37" i="1"/>
  <c r="W37" i="1" l="1"/>
  <c r="D79" i="1"/>
  <c r="G80" i="1"/>
  <c r="H80" i="1" s="1"/>
  <c r="K80" i="1"/>
  <c r="M80" i="1"/>
  <c r="N80" i="1" s="1"/>
  <c r="Q80" i="1"/>
  <c r="S80" i="1"/>
  <c r="T80" i="1" s="1"/>
  <c r="V17" i="1"/>
  <c r="V37" i="1"/>
  <c r="C79" i="1"/>
  <c r="V79" i="1" s="1"/>
  <c r="I79" i="1"/>
  <c r="O79" i="1"/>
  <c r="W74" i="1"/>
  <c r="W75" i="1"/>
  <c r="W54" i="1"/>
  <c r="C80" i="1"/>
  <c r="V80" i="1" s="1"/>
  <c r="G79" i="1"/>
  <c r="H79" i="1" s="1"/>
  <c r="J79" i="1"/>
  <c r="K79" i="1" s="1"/>
  <c r="M79" i="1"/>
  <c r="N79" i="1" s="1"/>
  <c r="P79" i="1"/>
  <c r="Q79" i="1" s="1"/>
  <c r="S79" i="1"/>
  <c r="T79" i="1" s="1"/>
  <c r="W10" i="1"/>
  <c r="V47" i="1"/>
  <c r="V24" i="1"/>
  <c r="V61" i="1"/>
  <c r="V38" i="1"/>
  <c r="W38" i="1"/>
  <c r="W17" i="1"/>
  <c r="W79" i="1" l="1"/>
  <c r="E79" i="1"/>
  <c r="E80" i="1"/>
  <c r="W80" i="1"/>
</calcChain>
</file>

<file path=xl/sharedStrings.xml><?xml version="1.0" encoding="utf-8"?>
<sst xmlns="http://schemas.openxmlformats.org/spreadsheetml/2006/main" count="444" uniqueCount="47">
  <si>
    <t>1º Trimestre 2016</t>
  </si>
  <si>
    <t>2º Trimestre 2016</t>
  </si>
  <si>
    <t>PRONTO-SOCORRO</t>
  </si>
  <si>
    <t>Atendimento Urgência/Emergência</t>
  </si>
  <si>
    <t>Janeiro</t>
  </si>
  <si>
    <t>Fevereiro</t>
  </si>
  <si>
    <t>Março</t>
  </si>
  <si>
    <t>Abril</t>
  </si>
  <si>
    <t>Maio</t>
  </si>
  <si>
    <t>Junho</t>
  </si>
  <si>
    <t>Contratado</t>
  </si>
  <si>
    <t>Realizado</t>
  </si>
  <si>
    <t>%</t>
  </si>
  <si>
    <t>Clinica Médica</t>
  </si>
  <si>
    <t>Ortopedia</t>
  </si>
  <si>
    <t>Clínica Obstétrica/Ginecológica</t>
  </si>
  <si>
    <t>TOTAL</t>
  </si>
  <si>
    <t>INTERNAÇÕES</t>
  </si>
  <si>
    <t>Internação</t>
  </si>
  <si>
    <t>Maternidade</t>
  </si>
  <si>
    <t>Neonatologia</t>
  </si>
  <si>
    <t>3º Trimestre 2016</t>
  </si>
  <si>
    <t>4º Trimestre 2016</t>
  </si>
  <si>
    <t>Julho</t>
  </si>
  <si>
    <t>Agosto</t>
  </si>
  <si>
    <t>Setembro</t>
  </si>
  <si>
    <t>Outubro</t>
  </si>
  <si>
    <t>Novembro</t>
  </si>
  <si>
    <t>Dezembro</t>
  </si>
  <si>
    <t>Clinica Obstétrica/Ginecológica</t>
  </si>
  <si>
    <t>Pediatria</t>
  </si>
  <si>
    <t>UMTS</t>
  </si>
  <si>
    <t>PSI</t>
  </si>
  <si>
    <t>ESPECIALIDADES / PORTA</t>
  </si>
  <si>
    <t>ESPECIALIDADES / INTERNAÇÃO</t>
  </si>
  <si>
    <t>TOTAL ACUMULADO</t>
  </si>
  <si>
    <t>UPA</t>
  </si>
  <si>
    <t>SUEMTS</t>
  </si>
  <si>
    <t>PRODUÇÃO ASSISTENCIAL</t>
  </si>
  <si>
    <t>PRODUÇÃO 2016 (ACUMULADO 1º E 2º SEMESTRE)</t>
  </si>
  <si>
    <t>PRONTOS SOCORROS MUNICIPAIS DE TABOÃO DA SERRA</t>
  </si>
  <si>
    <t>SPDM - ASSOCIAÇÃO PAULISTA PARA O DESENVOLVIMENTO DA MEDICINA</t>
  </si>
  <si>
    <t>1º Semestre</t>
  </si>
  <si>
    <t>2º Semestre</t>
  </si>
  <si>
    <t>Total do Ano</t>
  </si>
  <si>
    <t>PRODUÇÃO ASSISTENCIAL 2016</t>
  </si>
  <si>
    <t>Fonte:  Prestação de Contas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</si>
</sst>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#,##0.00\ ;\-#,##0.00\ ;\-#\ ;@\ "/>
    <numFmt numFmtId="165" formatCode="_(* #,##0.00_);_(* \(#,##0.00\);_(* \-??_);_(@_)"/>
    <numFmt numFmtId="166" formatCode="#,##0.0"/>
    <numFmt numFmtId="167" formatCode="0.0%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1"/>
      <charset val="1"/>
    </font>
    <font>
      <sz val="10"/>
      <color rgb="FF000000"/>
      <name val="Arial1"/>
      <charset val="1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b/>
      <sz val="15"/>
      <color indexed="56"/>
      <name val="Calibri"/>
      <family val="2"/>
    </font>
    <font>
      <sz val="8"/>
      <name val="Calibri"/>
      <family val="2"/>
      <scheme val="minor"/>
    </font>
    <font>
      <sz val="11"/>
      <color theme="1"/>
      <name val="Tahoma"/>
      <family val="2"/>
    </font>
    <font>
      <sz val="10"/>
      <color indexed="8"/>
      <name val="Arial"/>
      <family val="2"/>
    </font>
    <font>
      <b/>
      <sz val="8"/>
      <color theme="8" tint="-0.499984740745262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b/>
      <sz val="8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5D9F1"/>
        <bgColor rgb="FFD9D9D9"/>
      </patternFill>
    </fill>
    <fill>
      <patternFill patternType="solid">
        <fgColor rgb="FFC4D79B"/>
        <bgColor rgb="FFCCCCCC"/>
      </patternFill>
    </fill>
    <fill>
      <patternFill patternType="solid">
        <fgColor rgb="FFCCFFCC"/>
        <bgColor rgb="FFFFCC99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39"/>
      </patternFill>
    </fill>
    <fill>
      <patternFill patternType="solid">
        <fgColor indexed="42"/>
        <bgColor indexed="27"/>
      </patternFill>
    </fill>
    <fill>
      <patternFill patternType="solid">
        <fgColor rgb="FFA5A5A5"/>
        <bgColor rgb="FFBFBFBF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FFCC99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/>
    <xf numFmtId="0" fontId="3" fillId="0" borderId="0"/>
    <xf numFmtId="164" fontId="2" fillId="0" borderId="0"/>
    <xf numFmtId="0" fontId="7" fillId="0" borderId="0"/>
    <xf numFmtId="9" fontId="7" fillId="0" borderId="0" applyFill="0" applyBorder="0" applyAlignment="0" applyProtection="0"/>
    <xf numFmtId="0" fontId="8" fillId="0" borderId="0"/>
    <xf numFmtId="0" fontId="9" fillId="0" borderId="0"/>
    <xf numFmtId="0" fontId="10" fillId="0" borderId="1" applyNumberFormat="0" applyFill="0" applyAlignment="0" applyProtection="0"/>
    <xf numFmtId="165" fontId="9" fillId="0" borderId="0"/>
    <xf numFmtId="0" fontId="12" fillId="0" borderId="0">
      <alignment horizontal="center"/>
    </xf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7" fillId="0" borderId="0"/>
    <xf numFmtId="0" fontId="16" fillId="0" borderId="0"/>
    <xf numFmtId="0" fontId="17" fillId="10" borderId="0"/>
    <xf numFmtId="0" fontId="7" fillId="0" borderId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1" fillId="9" borderId="0" applyNumberFormat="0" applyBorder="0" applyAlignment="0" applyProtection="0"/>
    <xf numFmtId="0" fontId="22" fillId="24" borderId="9" applyNumberFormat="0" applyAlignment="0" applyProtection="0"/>
    <xf numFmtId="0" fontId="23" fillId="25" borderId="13" applyNumberFormat="0" applyAlignment="0" applyProtection="0"/>
    <xf numFmtId="0" fontId="24" fillId="0" borderId="14" applyNumberFormat="0" applyFill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9" borderId="0" applyNumberFormat="0" applyBorder="0" applyAlignment="0" applyProtection="0"/>
    <xf numFmtId="0" fontId="25" fillId="15" borderId="9" applyNumberFormat="0" applyAlignment="0" applyProtection="0"/>
    <xf numFmtId="0" fontId="26" fillId="12" borderId="0" applyNumberFormat="0" applyBorder="0" applyAlignment="0" applyProtection="0"/>
    <xf numFmtId="0" fontId="27" fillId="30" borderId="0" applyNumberFormat="0" applyBorder="0" applyAlignment="0" applyProtection="0"/>
    <xf numFmtId="0" fontId="7" fillId="31" borderId="15" applyNumberFormat="0" applyAlignment="0" applyProtection="0"/>
    <xf numFmtId="9" fontId="7" fillId="0" borderId="0" applyFill="0" applyBorder="0" applyAlignment="0" applyProtection="0"/>
    <xf numFmtId="0" fontId="28" fillId="24" borderId="16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9" applyNumberFormat="0" applyFill="0" applyAlignment="0" applyProtection="0"/>
    <xf numFmtId="9" fontId="2" fillId="0" borderId="0"/>
    <xf numFmtId="0" fontId="15" fillId="0" borderId="0"/>
    <xf numFmtId="0" fontId="35" fillId="0" borderId="0" applyBorder="0" applyProtection="0"/>
    <xf numFmtId="0" fontId="16" fillId="0" borderId="0"/>
  </cellStyleXfs>
  <cellXfs count="121">
    <xf numFmtId="0" fontId="0" fillId="0" borderId="0" xfId="0"/>
    <xf numFmtId="3" fontId="11" fillId="0" borderId="3" xfId="3" applyNumberFormat="1" applyFont="1" applyFill="1" applyBorder="1" applyAlignment="1" applyProtection="1">
      <alignment horizontal="center" vertical="center"/>
    </xf>
    <xf numFmtId="3" fontId="5" fillId="6" borderId="3" xfId="3" applyNumberFormat="1" applyFont="1" applyFill="1" applyBorder="1" applyAlignment="1" applyProtection="1">
      <alignment horizontal="center" vertical="center"/>
    </xf>
    <xf numFmtId="166" fontId="5" fillId="6" borderId="3" xfId="3" applyNumberFormat="1" applyFont="1" applyFill="1" applyBorder="1" applyAlignment="1" applyProtection="1">
      <alignment horizontal="center" vertical="center"/>
    </xf>
    <xf numFmtId="166" fontId="5" fillId="2" borderId="3" xfId="3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5" fillId="3" borderId="3" xfId="3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/>
    </xf>
    <xf numFmtId="0" fontId="5" fillId="5" borderId="3" xfId="3" applyFont="1" applyFill="1" applyBorder="1" applyAlignment="1">
      <alignment horizontal="center"/>
    </xf>
    <xf numFmtId="0" fontId="5" fillId="0" borderId="3" xfId="3" applyFont="1" applyBorder="1" applyAlignment="1">
      <alignment horizontal="center" vertical="center"/>
    </xf>
    <xf numFmtId="3" fontId="6" fillId="0" borderId="3" xfId="3" applyNumberFormat="1" applyFont="1" applyFill="1" applyBorder="1" applyAlignment="1" applyProtection="1">
      <alignment horizontal="center" vertical="center"/>
      <protection locked="0"/>
    </xf>
    <xf numFmtId="167" fontId="6" fillId="0" borderId="3" xfId="2" applyNumberFormat="1" applyFont="1" applyFill="1" applyBorder="1" applyAlignment="1" applyProtection="1">
      <alignment horizontal="center" vertical="center"/>
    </xf>
    <xf numFmtId="3" fontId="6" fillId="0" borderId="2" xfId="3" applyNumberFormat="1" applyFont="1" applyFill="1" applyBorder="1" applyAlignment="1">
      <alignment horizontal="center" vertical="center"/>
    </xf>
    <xf numFmtId="3" fontId="6" fillId="0" borderId="3" xfId="3" applyNumberFormat="1" applyFont="1" applyFill="1" applyBorder="1" applyAlignment="1" applyProtection="1">
      <alignment horizontal="center" vertical="center"/>
    </xf>
    <xf numFmtId="3" fontId="6" fillId="0" borderId="3" xfId="3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 applyProtection="1">
      <alignment horizontal="center" vertical="center"/>
    </xf>
    <xf numFmtId="167" fontId="5" fillId="6" borderId="3" xfId="2" applyNumberFormat="1" applyFont="1" applyFill="1" applyBorder="1" applyAlignment="1" applyProtection="1">
      <alignment horizontal="center" vertical="center"/>
    </xf>
    <xf numFmtId="0" fontId="6" fillId="0" borderId="3" xfId="2" applyNumberFormat="1" applyFont="1" applyFill="1" applyBorder="1" applyAlignment="1" applyProtection="1">
      <alignment horizontal="center" vertical="center"/>
    </xf>
    <xf numFmtId="0" fontId="18" fillId="7" borderId="0" xfId="0" applyFont="1" applyFill="1"/>
    <xf numFmtId="0" fontId="4" fillId="2" borderId="3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1" fontId="5" fillId="7" borderId="0" xfId="3" applyNumberFormat="1" applyFont="1" applyFill="1" applyBorder="1" applyAlignment="1">
      <alignment horizontal="center" vertical="center"/>
    </xf>
    <xf numFmtId="166" fontId="18" fillId="7" borderId="0" xfId="0" applyNumberFormat="1" applyFont="1" applyFill="1"/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5" fillId="0" borderId="0" xfId="3" applyNumberFormat="1" applyFont="1" applyFill="1" applyBorder="1" applyAlignment="1" applyProtection="1">
      <alignment horizontal="center" vertical="center"/>
    </xf>
    <xf numFmtId="166" fontId="5" fillId="0" borderId="0" xfId="3" applyNumberFormat="1" applyFont="1" applyFill="1" applyBorder="1" applyAlignment="1" applyProtection="1">
      <alignment horizontal="center" vertical="center"/>
    </xf>
    <xf numFmtId="166" fontId="18" fillId="0" borderId="0" xfId="0" applyNumberFormat="1" applyFont="1" applyFill="1" applyBorder="1"/>
    <xf numFmtId="0" fontId="18" fillId="0" borderId="0" xfId="0" applyFont="1" applyFill="1" applyBorder="1"/>
    <xf numFmtId="0" fontId="14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3" fontId="6" fillId="0" borderId="0" xfId="3" applyNumberFormat="1" applyFont="1" applyFill="1" applyBorder="1" applyAlignment="1" applyProtection="1">
      <alignment horizontal="center" vertical="center"/>
      <protection locked="0"/>
    </xf>
    <xf numFmtId="3" fontId="6" fillId="0" borderId="0" xfId="3" applyNumberFormat="1" applyFont="1" applyFill="1" applyBorder="1" applyAlignment="1" applyProtection="1">
      <alignment horizontal="center" vertical="center"/>
    </xf>
    <xf numFmtId="167" fontId="6" fillId="0" borderId="0" xfId="2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4" borderId="3" xfId="3" applyFont="1" applyFill="1" applyBorder="1" applyAlignment="1" applyProtection="1">
      <alignment horizontal="center"/>
    </xf>
    <xf numFmtId="3" fontId="5" fillId="32" borderId="3" xfId="3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3" fontId="6" fillId="7" borderId="0" xfId="3" applyNumberFormat="1" applyFont="1" applyFill="1" applyBorder="1" applyAlignment="1">
      <alignment vertical="center"/>
    </xf>
    <xf numFmtId="3" fontId="6" fillId="0" borderId="0" xfId="3" applyNumberFormat="1" applyFont="1" applyFill="1" applyBorder="1" applyAlignment="1">
      <alignment vertical="center"/>
    </xf>
    <xf numFmtId="3" fontId="11" fillId="0" borderId="2" xfId="3" applyNumberFormat="1" applyFont="1" applyFill="1" applyBorder="1" applyAlignment="1">
      <alignment horizontal="center" vertical="center"/>
    </xf>
    <xf numFmtId="0" fontId="5" fillId="5" borderId="25" xfId="3" applyFont="1" applyFill="1" applyBorder="1" applyAlignment="1" applyProtection="1">
      <alignment horizontal="center"/>
    </xf>
    <xf numFmtId="9" fontId="6" fillId="0" borderId="25" xfId="3" applyNumberFormat="1" applyFont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2" fillId="0" borderId="24" xfId="0" applyFont="1" applyBorder="1" applyAlignment="1" applyProtection="1">
      <alignment vertical="center"/>
    </xf>
    <xf numFmtId="0" fontId="18" fillId="7" borderId="29" xfId="0" applyFont="1" applyFill="1" applyBorder="1"/>
    <xf numFmtId="0" fontId="18" fillId="7" borderId="27" xfId="0" applyFont="1" applyFill="1" applyBorder="1"/>
    <xf numFmtId="0" fontId="5" fillId="3" borderId="6" xfId="3" applyFont="1" applyFill="1" applyBorder="1" applyAlignment="1" applyProtection="1">
      <alignment horizontal="center"/>
    </xf>
    <xf numFmtId="3" fontId="6" fillId="0" borderId="6" xfId="3" applyNumberFormat="1" applyFont="1" applyFill="1" applyBorder="1" applyAlignment="1" applyProtection="1">
      <alignment horizontal="center" vertical="center"/>
    </xf>
    <xf numFmtId="0" fontId="0" fillId="0" borderId="33" xfId="0" applyBorder="1" applyProtection="1"/>
    <xf numFmtId="0" fontId="0" fillId="0" borderId="0" xfId="0" applyBorder="1" applyProtection="1"/>
    <xf numFmtId="0" fontId="4" fillId="2" borderId="36" xfId="0" applyFont="1" applyFill="1" applyBorder="1" applyAlignment="1" applyProtection="1">
      <alignment horizontal="center" vertical="center"/>
    </xf>
    <xf numFmtId="0" fontId="5" fillId="3" borderId="28" xfId="3" applyFont="1" applyFill="1" applyBorder="1" applyAlignment="1" applyProtection="1">
      <alignment horizontal="center"/>
    </xf>
    <xf numFmtId="0" fontId="5" fillId="4" borderId="28" xfId="3" applyFont="1" applyFill="1" applyBorder="1" applyAlignment="1" applyProtection="1">
      <alignment horizontal="center"/>
    </xf>
    <xf numFmtId="0" fontId="5" fillId="5" borderId="28" xfId="3" applyFont="1" applyFill="1" applyBorder="1" applyAlignment="1" applyProtection="1">
      <alignment horizontal="center"/>
    </xf>
    <xf numFmtId="3" fontId="5" fillId="35" borderId="28" xfId="3" applyNumberFormat="1" applyFont="1" applyFill="1" applyBorder="1" applyAlignment="1" applyProtection="1">
      <alignment horizontal="center" vertical="center"/>
    </xf>
    <xf numFmtId="9" fontId="5" fillId="7" borderId="28" xfId="3" applyNumberFormat="1" applyFont="1" applyFill="1" applyBorder="1" applyAlignment="1" applyProtection="1">
      <alignment horizontal="center" vertical="center"/>
    </xf>
    <xf numFmtId="0" fontId="5" fillId="0" borderId="37" xfId="3" applyFont="1" applyFill="1" applyBorder="1" applyAlignment="1" applyProtection="1">
      <alignment horizontal="center"/>
    </xf>
    <xf numFmtId="3" fontId="5" fillId="0" borderId="8" xfId="3" applyNumberFormat="1" applyFont="1" applyFill="1" applyBorder="1" applyAlignment="1" applyProtection="1">
      <alignment horizontal="center" vertical="center"/>
    </xf>
    <xf numFmtId="3" fontId="5" fillId="0" borderId="26" xfId="3" applyNumberFormat="1" applyFont="1" applyFill="1" applyBorder="1" applyAlignment="1" applyProtection="1">
      <alignment horizontal="center" vertical="center"/>
    </xf>
    <xf numFmtId="3" fontId="6" fillId="0" borderId="28" xfId="3" applyNumberFormat="1" applyFont="1" applyFill="1" applyBorder="1" applyAlignment="1" applyProtection="1">
      <alignment horizontal="center" vertical="center"/>
    </xf>
    <xf numFmtId="0" fontId="44" fillId="0" borderId="0" xfId="0" applyFont="1"/>
    <xf numFmtId="0" fontId="44" fillId="0" borderId="0" xfId="0" applyFont="1" applyAlignment="1">
      <alignment horizontal="center"/>
    </xf>
    <xf numFmtId="0" fontId="46" fillId="3" borderId="42" xfId="3" applyFont="1" applyFill="1" applyBorder="1" applyAlignment="1" applyProtection="1">
      <alignment horizontal="center"/>
    </xf>
    <xf numFmtId="0" fontId="46" fillId="4" borderId="42" xfId="3" applyFont="1" applyFill="1" applyBorder="1" applyAlignment="1" applyProtection="1">
      <alignment horizontal="center"/>
    </xf>
    <xf numFmtId="0" fontId="46" fillId="4" borderId="43" xfId="3" applyFont="1" applyFill="1" applyBorder="1" applyAlignment="1" applyProtection="1">
      <alignment horizontal="center"/>
    </xf>
    <xf numFmtId="0" fontId="47" fillId="0" borderId="44" xfId="3" applyFont="1" applyBorder="1" applyAlignment="1">
      <alignment horizontal="left" vertical="center"/>
    </xf>
    <xf numFmtId="3" fontId="44" fillId="0" borderId="42" xfId="0" applyNumberFormat="1" applyFont="1" applyBorder="1" applyAlignment="1">
      <alignment horizontal="center"/>
    </xf>
    <xf numFmtId="3" fontId="47" fillId="0" borderId="42" xfId="3" applyNumberFormat="1" applyFont="1" applyFill="1" applyBorder="1" applyAlignment="1" applyProtection="1">
      <alignment horizontal="center" vertical="center"/>
    </xf>
    <xf numFmtId="3" fontId="47" fillId="0" borderId="43" xfId="3" applyNumberFormat="1" applyFont="1" applyFill="1" applyBorder="1" applyAlignment="1" applyProtection="1">
      <alignment horizontal="center" vertical="center"/>
    </xf>
    <xf numFmtId="3" fontId="44" fillId="0" borderId="42" xfId="0" applyNumberFormat="1" applyFont="1" applyFill="1" applyBorder="1" applyAlignment="1">
      <alignment horizontal="center"/>
    </xf>
    <xf numFmtId="0" fontId="43" fillId="36" borderId="45" xfId="0" applyFont="1" applyFill="1" applyBorder="1" applyAlignment="1">
      <alignment horizontal="center" vertical="center"/>
    </xf>
    <xf numFmtId="3" fontId="43" fillId="36" borderId="46" xfId="0" applyNumberFormat="1" applyFont="1" applyFill="1" applyBorder="1" applyAlignment="1">
      <alignment horizontal="center" vertical="center"/>
    </xf>
    <xf numFmtId="3" fontId="43" fillId="36" borderId="47" xfId="0" applyNumberFormat="1" applyFont="1" applyFill="1" applyBorder="1" applyAlignment="1">
      <alignment horizontal="center" vertical="center"/>
    </xf>
    <xf numFmtId="3" fontId="44" fillId="0" borderId="0" xfId="0" applyNumberFormat="1" applyFont="1"/>
    <xf numFmtId="0" fontId="44" fillId="0" borderId="48" xfId="0" applyFont="1" applyBorder="1"/>
    <xf numFmtId="0" fontId="44" fillId="0" borderId="0" xfId="0" applyFont="1" applyBorder="1"/>
    <xf numFmtId="0" fontId="44" fillId="0" borderId="49" xfId="0" applyFont="1" applyBorder="1"/>
    <xf numFmtId="0" fontId="48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2" fillId="0" borderId="30" xfId="0" applyFont="1" applyBorder="1" applyAlignment="1" applyProtection="1">
      <alignment horizontal="center" vertical="center"/>
    </xf>
    <xf numFmtId="0" fontId="42" fillId="0" borderId="31" xfId="0" applyFont="1" applyBorder="1" applyAlignment="1" applyProtection="1">
      <alignment horizontal="center" vertical="center"/>
    </xf>
    <xf numFmtId="0" fontId="42" fillId="0" borderId="32" xfId="0" applyFont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3" fontId="6" fillId="33" borderId="7" xfId="3" applyNumberFormat="1" applyFont="1" applyFill="1" applyBorder="1" applyAlignment="1" applyProtection="1">
      <alignment horizontal="center" vertical="center"/>
      <protection locked="0"/>
    </xf>
    <xf numFmtId="3" fontId="6" fillId="33" borderId="4" xfId="3" applyNumberFormat="1" applyFont="1" applyFill="1" applyBorder="1" applyAlignment="1" applyProtection="1">
      <alignment horizontal="center" vertical="center"/>
      <protection locked="0"/>
    </xf>
    <xf numFmtId="3" fontId="6" fillId="33" borderId="20" xfId="3" applyNumberFormat="1" applyFont="1" applyFill="1" applyBorder="1" applyAlignment="1" applyProtection="1">
      <alignment horizontal="center" vertical="center"/>
      <protection locked="0"/>
    </xf>
    <xf numFmtId="3" fontId="6" fillId="33" borderId="7" xfId="3" applyNumberFormat="1" applyFont="1" applyFill="1" applyBorder="1" applyAlignment="1">
      <alignment horizontal="center" vertical="center"/>
    </xf>
    <xf numFmtId="3" fontId="6" fillId="33" borderId="20" xfId="3" applyNumberFormat="1" applyFont="1" applyFill="1" applyBorder="1" applyAlignment="1">
      <alignment horizontal="center" vertical="center"/>
    </xf>
    <xf numFmtId="3" fontId="6" fillId="33" borderId="4" xfId="3" applyNumberFormat="1" applyFont="1" applyFill="1" applyBorder="1" applyAlignment="1">
      <alignment horizontal="center" vertical="center"/>
    </xf>
    <xf numFmtId="3" fontId="6" fillId="33" borderId="21" xfId="3" applyNumberFormat="1" applyFont="1" applyFill="1" applyBorder="1" applyAlignment="1">
      <alignment horizontal="center" vertical="center"/>
    </xf>
    <xf numFmtId="3" fontId="6" fillId="33" borderId="22" xfId="3" applyNumberFormat="1" applyFont="1" applyFill="1" applyBorder="1" applyAlignment="1">
      <alignment horizontal="center" vertical="center"/>
    </xf>
    <xf numFmtId="3" fontId="6" fillId="33" borderId="23" xfId="3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1" fontId="36" fillId="0" borderId="11" xfId="0" applyNumberFormat="1" applyFont="1" applyFill="1" applyBorder="1" applyAlignment="1">
      <alignment horizontal="center" vertical="center"/>
    </xf>
    <xf numFmtId="1" fontId="36" fillId="0" borderId="12" xfId="0" applyNumberFormat="1" applyFont="1" applyFill="1" applyBorder="1" applyAlignment="1">
      <alignment horizontal="center" vertical="center"/>
    </xf>
    <xf numFmtId="0" fontId="38" fillId="8" borderId="4" xfId="0" applyFont="1" applyFill="1" applyBorder="1" applyAlignment="1">
      <alignment horizontal="center"/>
    </xf>
    <xf numFmtId="1" fontId="41" fillId="0" borderId="10" xfId="0" applyNumberFormat="1" applyFont="1" applyFill="1" applyBorder="1" applyAlignment="1">
      <alignment horizontal="center" vertical="center"/>
    </xf>
    <xf numFmtId="1" fontId="41" fillId="0" borderId="11" xfId="0" applyNumberFormat="1" applyFont="1" applyFill="1" applyBorder="1" applyAlignment="1">
      <alignment horizontal="center" vertical="center"/>
    </xf>
    <xf numFmtId="0" fontId="43" fillId="34" borderId="34" xfId="0" applyFont="1" applyFill="1" applyBorder="1" applyAlignment="1" applyProtection="1">
      <alignment horizontal="center" vertical="center"/>
    </xf>
    <xf numFmtId="0" fontId="43" fillId="34" borderId="35" xfId="0" applyFont="1" applyFill="1" applyBorder="1" applyAlignment="1" applyProtection="1">
      <alignment horizontal="center" vertical="center"/>
    </xf>
    <xf numFmtId="3" fontId="11" fillId="33" borderId="21" xfId="3" applyNumberFormat="1" applyFont="1" applyFill="1" applyBorder="1" applyAlignment="1">
      <alignment horizontal="center" vertical="center"/>
    </xf>
    <xf numFmtId="3" fontId="11" fillId="33" borderId="22" xfId="3" applyNumberFormat="1" applyFont="1" applyFill="1" applyBorder="1" applyAlignment="1">
      <alignment horizontal="center" vertical="center"/>
    </xf>
    <xf numFmtId="3" fontId="11" fillId="33" borderId="23" xfId="3" applyNumberFormat="1" applyFont="1" applyFill="1" applyBorder="1" applyAlignment="1">
      <alignment horizontal="center" vertical="center"/>
    </xf>
    <xf numFmtId="0" fontId="43" fillId="36" borderId="38" xfId="0" applyFont="1" applyFill="1" applyBorder="1" applyAlignment="1">
      <alignment horizontal="center" vertical="center"/>
    </xf>
    <xf numFmtId="0" fontId="43" fillId="36" borderId="41" xfId="0" applyFont="1" applyFill="1" applyBorder="1" applyAlignment="1">
      <alignment horizontal="center" vertical="center"/>
    </xf>
    <xf numFmtId="0" fontId="45" fillId="36" borderId="39" xfId="0" applyFont="1" applyFill="1" applyBorder="1" applyAlignment="1">
      <alignment horizontal="center"/>
    </xf>
    <xf numFmtId="0" fontId="45" fillId="36" borderId="40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12" xfId="0" applyFont="1" applyBorder="1" applyAlignment="1">
      <alignment horizontal="center"/>
    </xf>
  </cellXfs>
  <cellStyles count="68">
    <cellStyle name="20% - Ênfase1 2" xfId="23" xr:uid="{00000000-0005-0000-0000-000000000000}"/>
    <cellStyle name="20% - Ênfase2 2" xfId="24" xr:uid="{00000000-0005-0000-0000-000001000000}"/>
    <cellStyle name="20% - Ênfase3 2" xfId="25" xr:uid="{00000000-0005-0000-0000-000002000000}"/>
    <cellStyle name="20% - Ênfase4 2" xfId="26" xr:uid="{00000000-0005-0000-0000-000003000000}"/>
    <cellStyle name="20% - Ênfase5 2" xfId="27" xr:uid="{00000000-0005-0000-0000-000004000000}"/>
    <cellStyle name="20% - Ênfase6 2" xfId="28" xr:uid="{00000000-0005-0000-0000-000005000000}"/>
    <cellStyle name="40% - Ênfase1 2" xfId="29" xr:uid="{00000000-0005-0000-0000-000006000000}"/>
    <cellStyle name="40% - Ênfase2 2" xfId="30" xr:uid="{00000000-0005-0000-0000-000007000000}"/>
    <cellStyle name="40% - Ênfase3 2" xfId="31" xr:uid="{00000000-0005-0000-0000-000008000000}"/>
    <cellStyle name="40% - Ênfase4 2" xfId="32" xr:uid="{00000000-0005-0000-0000-000009000000}"/>
    <cellStyle name="40% - Ênfase5 2" xfId="33" xr:uid="{00000000-0005-0000-0000-00000A000000}"/>
    <cellStyle name="40% - Ênfase6 2" xfId="34" xr:uid="{00000000-0005-0000-0000-00000B000000}"/>
    <cellStyle name="60% - Ênfase1 2" xfId="35" xr:uid="{00000000-0005-0000-0000-00000C000000}"/>
    <cellStyle name="60% - Ênfase2 2" xfId="36" xr:uid="{00000000-0005-0000-0000-00000D000000}"/>
    <cellStyle name="60% - Ênfase3 2" xfId="37" xr:uid="{00000000-0005-0000-0000-00000E000000}"/>
    <cellStyle name="60% - Ênfase4 2" xfId="38" xr:uid="{00000000-0005-0000-0000-00000F000000}"/>
    <cellStyle name="60% - Ênfase5 2" xfId="39" xr:uid="{00000000-0005-0000-0000-000010000000}"/>
    <cellStyle name="60% - Ênfase6 2" xfId="40" xr:uid="{00000000-0005-0000-0000-000011000000}"/>
    <cellStyle name="Bom 2" xfId="41" xr:uid="{00000000-0005-0000-0000-000012000000}"/>
    <cellStyle name="Cálculo 2" xfId="42" xr:uid="{00000000-0005-0000-0000-000013000000}"/>
    <cellStyle name="Célula de Verificação 2" xfId="43" xr:uid="{00000000-0005-0000-0000-000014000000}"/>
    <cellStyle name="Célula Vinculada 2" xfId="44" xr:uid="{00000000-0005-0000-0000-000015000000}"/>
    <cellStyle name="Ênfase1 2" xfId="45" xr:uid="{00000000-0005-0000-0000-000016000000}"/>
    <cellStyle name="Ênfase2 2" xfId="46" xr:uid="{00000000-0005-0000-0000-000017000000}"/>
    <cellStyle name="Ênfase3 2" xfId="47" xr:uid="{00000000-0005-0000-0000-000018000000}"/>
    <cellStyle name="Ênfase4 2" xfId="48" xr:uid="{00000000-0005-0000-0000-000019000000}"/>
    <cellStyle name="Ênfase5 2" xfId="49" xr:uid="{00000000-0005-0000-0000-00001A000000}"/>
    <cellStyle name="Ênfase6 2" xfId="50" xr:uid="{00000000-0005-0000-0000-00001B000000}"/>
    <cellStyle name="Entrada 2" xfId="51" xr:uid="{00000000-0005-0000-0000-00001C000000}"/>
    <cellStyle name="Estilo 1" xfId="13" xr:uid="{00000000-0005-0000-0000-00001D000000}"/>
    <cellStyle name="Incorreto 2" xfId="52" xr:uid="{00000000-0005-0000-0000-00001E000000}"/>
    <cellStyle name="Neutra 2" xfId="53" xr:uid="{00000000-0005-0000-0000-00001F000000}"/>
    <cellStyle name="Normal" xfId="0" builtinId="0"/>
    <cellStyle name="Normal 2" xfId="3" xr:uid="{00000000-0005-0000-0000-000021000000}"/>
    <cellStyle name="Normal 2 2" xfId="9" xr:uid="{00000000-0005-0000-0000-000022000000}"/>
    <cellStyle name="Normal 2 2 2" xfId="15" xr:uid="{00000000-0005-0000-0000-000023000000}"/>
    <cellStyle name="Normal 2 3" xfId="14" xr:uid="{00000000-0005-0000-0000-000024000000}"/>
    <cellStyle name="Normal 2 3 2" xfId="22" xr:uid="{00000000-0005-0000-0000-000025000000}"/>
    <cellStyle name="Normal 2 4" xfId="18" xr:uid="{00000000-0005-0000-0000-000026000000}"/>
    <cellStyle name="Normal 2 4 2" xfId="65" xr:uid="{00000000-0005-0000-0000-000027000000}"/>
    <cellStyle name="Normal 2 5" xfId="20" xr:uid="{00000000-0005-0000-0000-000028000000}"/>
    <cellStyle name="Normal 3" xfId="7" xr:uid="{00000000-0005-0000-0000-000029000000}"/>
    <cellStyle name="Normal 3 2" xfId="16" xr:uid="{00000000-0005-0000-0000-00002A000000}"/>
    <cellStyle name="Normal 3 3" xfId="19" xr:uid="{00000000-0005-0000-0000-00002B000000}"/>
    <cellStyle name="Normal 4" xfId="17" xr:uid="{00000000-0005-0000-0000-00002C000000}"/>
    <cellStyle name="Normal 4 2" xfId="67" xr:uid="{00000000-0005-0000-0000-00002D000000}"/>
    <cellStyle name="Nota 2" xfId="54" xr:uid="{00000000-0005-0000-0000-00002E000000}"/>
    <cellStyle name="Porcentagem" xfId="2" builtinId="5"/>
    <cellStyle name="Porcentagem 2" xfId="4" xr:uid="{00000000-0005-0000-0000-000030000000}"/>
    <cellStyle name="Porcentagem 2 2" xfId="64" xr:uid="{00000000-0005-0000-0000-000031000000}"/>
    <cellStyle name="Porcentagem 2 3" xfId="55" xr:uid="{00000000-0005-0000-0000-000032000000}"/>
    <cellStyle name="Porcentagem 3" xfId="8" xr:uid="{00000000-0005-0000-0000-000033000000}"/>
    <cellStyle name="Saída 2" xfId="56" xr:uid="{00000000-0005-0000-0000-000034000000}"/>
    <cellStyle name="TableStyleLight1" xfId="5" xr:uid="{00000000-0005-0000-0000-000035000000}"/>
    <cellStyle name="TableStyleLight1 2" xfId="10" xr:uid="{00000000-0005-0000-0000-000036000000}"/>
    <cellStyle name="TableStyleLight1 3" xfId="21" xr:uid="{00000000-0005-0000-0000-000037000000}"/>
    <cellStyle name="Texto de Aviso 2" xfId="57" xr:uid="{00000000-0005-0000-0000-000038000000}"/>
    <cellStyle name="Texto Explicativo 2" xfId="58" xr:uid="{00000000-0005-0000-0000-000039000000}"/>
    <cellStyle name="Texto Explicativo 2 2" xfId="66" xr:uid="{00000000-0005-0000-0000-00003A000000}"/>
    <cellStyle name="Título 1 1" xfId="11" xr:uid="{00000000-0005-0000-0000-00003B000000}"/>
    <cellStyle name="Título 1 2" xfId="59" xr:uid="{00000000-0005-0000-0000-00003C000000}"/>
    <cellStyle name="Título 2 2" xfId="60" xr:uid="{00000000-0005-0000-0000-00003D000000}"/>
    <cellStyle name="Título 3 2" xfId="61" xr:uid="{00000000-0005-0000-0000-00003E000000}"/>
    <cellStyle name="Título 4 2" xfId="62" xr:uid="{00000000-0005-0000-0000-00003F000000}"/>
    <cellStyle name="Total 2" xfId="63" xr:uid="{00000000-0005-0000-0000-000040000000}"/>
    <cellStyle name="Vírgula" xfId="1" builtinId="3"/>
    <cellStyle name="Vírgula 2" xfId="6" xr:uid="{00000000-0005-0000-0000-000042000000}"/>
    <cellStyle name="Vírgula 2 2" xfId="12" xr:uid="{00000000-0005-0000-0000-000043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75</xdr:row>
      <xdr:rowOff>19050</xdr:rowOff>
    </xdr:from>
    <xdr:ext cx="0" cy="3905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" y="14123670"/>
          <a:ext cx="0" cy="3905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0</xdr:row>
      <xdr:rowOff>0</xdr:rowOff>
    </xdr:from>
    <xdr:to>
      <xdr:col>2</xdr:col>
      <xdr:colOff>1016000</xdr:colOff>
      <xdr:row>2</xdr:row>
      <xdr:rowOff>50884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0"/>
          <a:ext cx="596900" cy="569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8"/>
  <sheetViews>
    <sheetView showGridLines="0" view="pageBreakPreview" topLeftCell="A46" zoomScaleNormal="100" zoomScaleSheetLayoutView="100" workbookViewId="0">
      <selection activeCell="X79" sqref="X79:Y80"/>
    </sheetView>
  </sheetViews>
  <sheetFormatPr defaultColWidth="9.140625" defaultRowHeight="11.25"/>
  <cols>
    <col min="1" max="1" width="6.5703125" style="18" customWidth="1"/>
    <col min="2" max="2" width="24.42578125" style="18" customWidth="1"/>
    <col min="3" max="19" width="7.85546875" style="18" customWidth="1"/>
    <col min="20" max="20" width="9.140625" style="18"/>
    <col min="21" max="21" width="1.28515625" style="18" customWidth="1"/>
    <col min="22" max="16384" width="9.140625" style="18"/>
  </cols>
  <sheetData>
    <row r="1" spans="1:23" ht="12" thickBot="1"/>
    <row r="2" spans="1:23" ht="15.75" customHeight="1" thickBot="1">
      <c r="A2" s="106" t="s">
        <v>38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3">
        <v>2016</v>
      </c>
      <c r="W2" s="104"/>
    </row>
    <row r="3" spans="1:23">
      <c r="B3" s="20"/>
      <c r="C3" s="105" t="s">
        <v>0</v>
      </c>
      <c r="D3" s="105"/>
      <c r="E3" s="105"/>
      <c r="F3" s="105"/>
      <c r="G3" s="105"/>
      <c r="H3" s="105"/>
      <c r="I3" s="105"/>
      <c r="J3" s="105"/>
      <c r="K3" s="105"/>
      <c r="L3" s="105" t="s">
        <v>1</v>
      </c>
      <c r="M3" s="105"/>
      <c r="N3" s="105"/>
      <c r="O3" s="105"/>
      <c r="P3" s="105"/>
      <c r="Q3" s="105"/>
      <c r="R3" s="105"/>
      <c r="S3" s="105"/>
      <c r="T3" s="105"/>
    </row>
    <row r="4" spans="1:23">
      <c r="A4" s="90" t="s">
        <v>31</v>
      </c>
      <c r="B4" s="101" t="s">
        <v>2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2"/>
    </row>
    <row r="5" spans="1:23">
      <c r="A5" s="92"/>
      <c r="B5" s="84" t="s">
        <v>3</v>
      </c>
      <c r="C5" s="84" t="s">
        <v>4</v>
      </c>
      <c r="D5" s="84"/>
      <c r="E5" s="84"/>
      <c r="F5" s="84" t="s">
        <v>5</v>
      </c>
      <c r="G5" s="84"/>
      <c r="H5" s="84"/>
      <c r="I5" s="84" t="s">
        <v>6</v>
      </c>
      <c r="J5" s="84"/>
      <c r="K5" s="84"/>
      <c r="L5" s="84" t="s">
        <v>7</v>
      </c>
      <c r="M5" s="84"/>
      <c r="N5" s="84"/>
      <c r="O5" s="84" t="s">
        <v>8</v>
      </c>
      <c r="P5" s="84"/>
      <c r="Q5" s="84"/>
      <c r="R5" s="84" t="s">
        <v>9</v>
      </c>
      <c r="S5" s="84"/>
      <c r="T5" s="84"/>
      <c r="V5" s="88" t="s">
        <v>35</v>
      </c>
      <c r="W5" s="89"/>
    </row>
    <row r="6" spans="1:23">
      <c r="A6" s="92"/>
      <c r="B6" s="84"/>
      <c r="C6" s="6" t="s">
        <v>10</v>
      </c>
      <c r="D6" s="7" t="s">
        <v>11</v>
      </c>
      <c r="E6" s="8" t="s">
        <v>12</v>
      </c>
      <c r="F6" s="6" t="s">
        <v>10</v>
      </c>
      <c r="G6" s="7" t="s">
        <v>11</v>
      </c>
      <c r="H6" s="8" t="s">
        <v>12</v>
      </c>
      <c r="I6" s="6" t="s">
        <v>10</v>
      </c>
      <c r="J6" s="7" t="s">
        <v>11</v>
      </c>
      <c r="K6" s="8" t="s">
        <v>12</v>
      </c>
      <c r="L6" s="6" t="s">
        <v>10</v>
      </c>
      <c r="M6" s="7" t="s">
        <v>11</v>
      </c>
      <c r="N6" s="8" t="s">
        <v>12</v>
      </c>
      <c r="O6" s="6" t="s">
        <v>10</v>
      </c>
      <c r="P6" s="7" t="s">
        <v>11</v>
      </c>
      <c r="Q6" s="8" t="s">
        <v>12</v>
      </c>
      <c r="R6" s="6" t="s">
        <v>10</v>
      </c>
      <c r="S6" s="7" t="s">
        <v>11</v>
      </c>
      <c r="T6" s="8" t="s">
        <v>12</v>
      </c>
      <c r="V6" s="6" t="s">
        <v>10</v>
      </c>
      <c r="W6" s="37" t="s">
        <v>11</v>
      </c>
    </row>
    <row r="7" spans="1:23">
      <c r="A7" s="92"/>
      <c r="B7" s="9" t="s">
        <v>13</v>
      </c>
      <c r="C7" s="10">
        <v>12600</v>
      </c>
      <c r="D7" s="13">
        <v>14705.541940842009</v>
      </c>
      <c r="E7" s="11">
        <v>1.1671065032414294</v>
      </c>
      <c r="F7" s="10">
        <v>12600</v>
      </c>
      <c r="G7" s="13">
        <v>14441</v>
      </c>
      <c r="H7" s="11">
        <v>1.1461111111111111</v>
      </c>
      <c r="I7" s="10">
        <v>12600</v>
      </c>
      <c r="J7" s="13">
        <v>18360.694762541418</v>
      </c>
      <c r="K7" s="11">
        <v>1.4571979970270967</v>
      </c>
      <c r="L7" s="10">
        <v>12600</v>
      </c>
      <c r="M7" s="13">
        <v>18147</v>
      </c>
      <c r="N7" s="11">
        <v>1.4402380952380953</v>
      </c>
      <c r="O7" s="10">
        <v>12600</v>
      </c>
      <c r="P7" s="13">
        <v>15929</v>
      </c>
      <c r="Q7" s="11">
        <v>1.2642063492063491</v>
      </c>
      <c r="R7" s="10">
        <v>12600</v>
      </c>
      <c r="S7" s="13">
        <v>12593</v>
      </c>
      <c r="T7" s="11">
        <v>0.99944444444444447</v>
      </c>
      <c r="V7" s="13">
        <f>SUM(C7,F7,I7,L7,O7,R7)</f>
        <v>75600</v>
      </c>
      <c r="W7" s="13">
        <f>SUM(D7,G7,J7,M7,P7,S7)</f>
        <v>94176.236703383431</v>
      </c>
    </row>
    <row r="8" spans="1:23">
      <c r="A8" s="92"/>
      <c r="B8" s="9" t="s">
        <v>14</v>
      </c>
      <c r="C8" s="10">
        <v>3744</v>
      </c>
      <c r="D8" s="13">
        <v>2852.3319491471284</v>
      </c>
      <c r="E8" s="11">
        <v>0.7618407983833142</v>
      </c>
      <c r="F8" s="10">
        <v>3744</v>
      </c>
      <c r="G8" s="13">
        <v>3344</v>
      </c>
      <c r="H8" s="11">
        <v>0.89316239316239321</v>
      </c>
      <c r="I8" s="10">
        <v>3744</v>
      </c>
      <c r="J8" s="13">
        <v>3261.6485496715686</v>
      </c>
      <c r="K8" s="11">
        <v>0.87116681348065406</v>
      </c>
      <c r="L8" s="10">
        <v>3744</v>
      </c>
      <c r="M8" s="13">
        <v>2325</v>
      </c>
      <c r="N8" s="11">
        <v>0.62099358974358976</v>
      </c>
      <c r="O8" s="10">
        <v>3744</v>
      </c>
      <c r="P8" s="13">
        <v>2560</v>
      </c>
      <c r="Q8" s="11">
        <v>0.68376068376068377</v>
      </c>
      <c r="R8" s="10">
        <v>3744</v>
      </c>
      <c r="S8" s="13">
        <v>2428</v>
      </c>
      <c r="T8" s="11">
        <v>0.64850427350427353</v>
      </c>
      <c r="V8" s="13">
        <f t="shared" ref="V8:V9" si="0">SUM(C8,F8,I8,L8,O8,R8)</f>
        <v>22464</v>
      </c>
      <c r="W8" s="13">
        <f t="shared" ref="W8" si="1">SUM(D8,G8,J8,M8,P8,S8)</f>
        <v>16770.980498818695</v>
      </c>
    </row>
    <row r="9" spans="1:23">
      <c r="A9" s="92"/>
      <c r="B9" s="9" t="s">
        <v>15</v>
      </c>
      <c r="C9" s="10">
        <v>1680</v>
      </c>
      <c r="D9" s="13">
        <v>1169.9296620456146</v>
      </c>
      <c r="E9" s="11">
        <v>0.69638670359858013</v>
      </c>
      <c r="F9" s="10">
        <v>1680</v>
      </c>
      <c r="G9" s="13">
        <v>1720</v>
      </c>
      <c r="H9" s="11">
        <v>1.0238095238095237</v>
      </c>
      <c r="I9" s="10">
        <v>1680</v>
      </c>
      <c r="J9" s="13">
        <v>1186.3531942103125</v>
      </c>
      <c r="K9" s="11">
        <v>0.7061626156013765</v>
      </c>
      <c r="L9" s="10">
        <v>1680</v>
      </c>
      <c r="M9" s="13">
        <v>965</v>
      </c>
      <c r="N9" s="11">
        <v>0.57440476190476186</v>
      </c>
      <c r="O9" s="10">
        <v>1680</v>
      </c>
      <c r="P9" s="13">
        <v>1155</v>
      </c>
      <c r="Q9" s="11">
        <v>0.6875</v>
      </c>
      <c r="R9" s="10">
        <v>1680</v>
      </c>
      <c r="S9" s="13">
        <v>1059</v>
      </c>
      <c r="T9" s="11">
        <v>0.63035714285714284</v>
      </c>
      <c r="V9" s="13">
        <f t="shared" si="0"/>
        <v>10080</v>
      </c>
      <c r="W9" s="13">
        <f>SUM(D9,G9,J9,M9,P9,S9)</f>
        <v>7255.2828562559271</v>
      </c>
    </row>
    <row r="10" spans="1:23">
      <c r="A10" s="92"/>
      <c r="B10" s="19" t="s">
        <v>16</v>
      </c>
      <c r="C10" s="2">
        <f>SUM(C7:C9)</f>
        <v>18024</v>
      </c>
      <c r="D10" s="2">
        <v>18727.803552034755</v>
      </c>
      <c r="E10" s="3">
        <v>103.90481331577206</v>
      </c>
      <c r="F10" s="2">
        <v>18024</v>
      </c>
      <c r="G10" s="2">
        <v>19505</v>
      </c>
      <c r="H10" s="4">
        <v>108.216822015091</v>
      </c>
      <c r="I10" s="2">
        <v>18024</v>
      </c>
      <c r="J10" s="2">
        <v>22808.696506423297</v>
      </c>
      <c r="K10" s="4">
        <v>126.54625225490068</v>
      </c>
      <c r="L10" s="2">
        <v>18024</v>
      </c>
      <c r="M10" s="2">
        <v>21437</v>
      </c>
      <c r="N10" s="4">
        <v>118.93586329338659</v>
      </c>
      <c r="O10" s="2">
        <v>18024</v>
      </c>
      <c r="P10" s="2">
        <v>19644</v>
      </c>
      <c r="Q10" s="4">
        <v>108.98801597869507</v>
      </c>
      <c r="R10" s="2">
        <v>18024</v>
      </c>
      <c r="S10" s="2">
        <v>16080</v>
      </c>
      <c r="T10" s="4">
        <v>89.214380825565911</v>
      </c>
      <c r="V10" s="38">
        <f>SUM(V7:V9)</f>
        <v>108144</v>
      </c>
      <c r="W10" s="38">
        <f>SUM(W7:W9)</f>
        <v>118202.50005845806</v>
      </c>
    </row>
    <row r="11" spans="1:23" ht="15">
      <c r="A11" s="92"/>
      <c r="B11" s="101" t="s">
        <v>17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2"/>
      <c r="V11" s="39"/>
      <c r="W11" s="39"/>
    </row>
    <row r="12" spans="1:23">
      <c r="A12" s="92"/>
      <c r="B12" s="84" t="s">
        <v>18</v>
      </c>
      <c r="C12" s="84" t="s">
        <v>4</v>
      </c>
      <c r="D12" s="84"/>
      <c r="E12" s="84"/>
      <c r="F12" s="84" t="s">
        <v>5</v>
      </c>
      <c r="G12" s="84"/>
      <c r="H12" s="84"/>
      <c r="I12" s="84" t="s">
        <v>6</v>
      </c>
      <c r="J12" s="84"/>
      <c r="K12" s="84"/>
      <c r="L12" s="84" t="s">
        <v>7</v>
      </c>
      <c r="M12" s="84"/>
      <c r="N12" s="84"/>
      <c r="O12" s="84" t="s">
        <v>8</v>
      </c>
      <c r="P12" s="84"/>
      <c r="Q12" s="84"/>
      <c r="R12" s="84" t="s">
        <v>9</v>
      </c>
      <c r="S12" s="84"/>
      <c r="T12" s="84"/>
      <c r="V12" s="88" t="s">
        <v>35</v>
      </c>
      <c r="W12" s="89"/>
    </row>
    <row r="13" spans="1:23">
      <c r="A13" s="92"/>
      <c r="B13" s="84"/>
      <c r="C13" s="6" t="s">
        <v>10</v>
      </c>
      <c r="D13" s="7" t="s">
        <v>11</v>
      </c>
      <c r="E13" s="8" t="s">
        <v>12</v>
      </c>
      <c r="F13" s="6" t="s">
        <v>10</v>
      </c>
      <c r="G13" s="7" t="s">
        <v>11</v>
      </c>
      <c r="H13" s="8" t="s">
        <v>12</v>
      </c>
      <c r="I13" s="6" t="s">
        <v>10</v>
      </c>
      <c r="J13" s="7" t="s">
        <v>11</v>
      </c>
      <c r="K13" s="8" t="s">
        <v>12</v>
      </c>
      <c r="L13" s="6" t="s">
        <v>10</v>
      </c>
      <c r="M13" s="7" t="s">
        <v>11</v>
      </c>
      <c r="N13" s="8" t="s">
        <v>12</v>
      </c>
      <c r="O13" s="6" t="s">
        <v>10</v>
      </c>
      <c r="P13" s="7" t="s">
        <v>11</v>
      </c>
      <c r="Q13" s="8" t="s">
        <v>12</v>
      </c>
      <c r="R13" s="6" t="s">
        <v>10</v>
      </c>
      <c r="S13" s="7" t="s">
        <v>11</v>
      </c>
      <c r="T13" s="8" t="s">
        <v>12</v>
      </c>
      <c r="V13" s="6" t="s">
        <v>10</v>
      </c>
      <c r="W13" s="37" t="s">
        <v>11</v>
      </c>
    </row>
    <row r="14" spans="1:23">
      <c r="A14" s="92"/>
      <c r="B14" s="9" t="s">
        <v>19</v>
      </c>
      <c r="C14" s="10">
        <v>122</v>
      </c>
      <c r="D14" s="13">
        <v>75</v>
      </c>
      <c r="E14" s="11">
        <v>0.61475409836065575</v>
      </c>
      <c r="F14" s="10">
        <v>122</v>
      </c>
      <c r="G14" s="13">
        <v>80</v>
      </c>
      <c r="H14" s="11">
        <v>0.65573770491803274</v>
      </c>
      <c r="I14" s="10">
        <v>122</v>
      </c>
      <c r="J14" s="13">
        <v>117</v>
      </c>
      <c r="K14" s="11">
        <v>0.95901639344262291</v>
      </c>
      <c r="L14" s="10">
        <v>122</v>
      </c>
      <c r="M14" s="13">
        <v>97</v>
      </c>
      <c r="N14" s="11">
        <v>0.79508196721311475</v>
      </c>
      <c r="O14" s="10">
        <v>122</v>
      </c>
      <c r="P14" s="13">
        <v>78</v>
      </c>
      <c r="Q14" s="11">
        <v>0.63934426229508201</v>
      </c>
      <c r="R14" s="10">
        <v>122</v>
      </c>
      <c r="S14" s="13">
        <v>110</v>
      </c>
      <c r="T14" s="11">
        <v>0.90163934426229508</v>
      </c>
      <c r="V14" s="13">
        <f>SUM(C14,F14,I14,L14,O14,R14)</f>
        <v>732</v>
      </c>
      <c r="W14" s="13">
        <f>SUM(D14,G14,J14,M14,P14,S14)</f>
        <v>557</v>
      </c>
    </row>
    <row r="15" spans="1:23">
      <c r="A15" s="92"/>
      <c r="B15" s="9" t="s">
        <v>20</v>
      </c>
      <c r="C15" s="10">
        <v>17</v>
      </c>
      <c r="D15" s="1">
        <v>2</v>
      </c>
      <c r="E15" s="11">
        <v>0.11764705882352941</v>
      </c>
      <c r="F15" s="10">
        <v>17</v>
      </c>
      <c r="G15" s="13">
        <v>18</v>
      </c>
      <c r="H15" s="11">
        <v>1.0588235294117647</v>
      </c>
      <c r="I15" s="10">
        <v>17</v>
      </c>
      <c r="J15" s="13">
        <v>8</v>
      </c>
      <c r="K15" s="11">
        <v>0.47058823529411764</v>
      </c>
      <c r="L15" s="10">
        <v>17</v>
      </c>
      <c r="M15" s="13">
        <v>7</v>
      </c>
      <c r="N15" s="11">
        <v>0.41176470588235292</v>
      </c>
      <c r="O15" s="10">
        <v>17</v>
      </c>
      <c r="P15" s="13">
        <v>11</v>
      </c>
      <c r="Q15" s="11">
        <v>0.6470588235294118</v>
      </c>
      <c r="R15" s="10">
        <v>17</v>
      </c>
      <c r="S15" s="13">
        <v>18</v>
      </c>
      <c r="T15" s="11">
        <v>1.0588235294117647</v>
      </c>
      <c r="V15" s="13">
        <f t="shared" ref="V15:V16" si="2">SUM(C15,F15,I15,L15,O15,R15)</f>
        <v>102</v>
      </c>
      <c r="W15" s="13">
        <f t="shared" ref="W15:W16" si="3">SUM(D15,G15,J15,M15,P15,S15)</f>
        <v>64</v>
      </c>
    </row>
    <row r="16" spans="1:23">
      <c r="A16" s="92"/>
      <c r="B16" s="9" t="s">
        <v>13</v>
      </c>
      <c r="C16" s="10">
        <v>104</v>
      </c>
      <c r="D16" s="13">
        <v>100</v>
      </c>
      <c r="E16" s="11">
        <v>0.96153846153846156</v>
      </c>
      <c r="F16" s="10">
        <v>104</v>
      </c>
      <c r="G16" s="13">
        <v>125</v>
      </c>
      <c r="H16" s="11">
        <v>1.2019230769230769</v>
      </c>
      <c r="I16" s="10">
        <v>104</v>
      </c>
      <c r="J16" s="13">
        <v>187</v>
      </c>
      <c r="K16" s="11">
        <v>1.7980769230769231</v>
      </c>
      <c r="L16" s="10">
        <v>104</v>
      </c>
      <c r="M16" s="13">
        <v>179</v>
      </c>
      <c r="N16" s="11">
        <v>1.7211538461538463</v>
      </c>
      <c r="O16" s="10">
        <v>104</v>
      </c>
      <c r="P16" s="13">
        <v>101</v>
      </c>
      <c r="Q16" s="11">
        <v>0.97115384615384615</v>
      </c>
      <c r="R16" s="10">
        <v>104</v>
      </c>
      <c r="S16" s="13">
        <v>125</v>
      </c>
      <c r="T16" s="11">
        <v>1.2019230769230769</v>
      </c>
      <c r="V16" s="13">
        <f t="shared" si="2"/>
        <v>624</v>
      </c>
      <c r="W16" s="13">
        <f t="shared" si="3"/>
        <v>817</v>
      </c>
    </row>
    <row r="17" spans="1:23">
      <c r="A17" s="91"/>
      <c r="B17" s="25" t="s">
        <v>16</v>
      </c>
      <c r="C17" s="2">
        <v>243</v>
      </c>
      <c r="D17" s="2">
        <v>177</v>
      </c>
      <c r="E17" s="3">
        <v>72.839506172839506</v>
      </c>
      <c r="F17" s="2">
        <v>243</v>
      </c>
      <c r="G17" s="2">
        <v>223</v>
      </c>
      <c r="H17" s="4">
        <v>91.769547325102891</v>
      </c>
      <c r="I17" s="2">
        <v>243</v>
      </c>
      <c r="J17" s="2">
        <v>312</v>
      </c>
      <c r="K17" s="4">
        <v>128.39506172839506</v>
      </c>
      <c r="L17" s="2">
        <v>243</v>
      </c>
      <c r="M17" s="2">
        <v>283</v>
      </c>
      <c r="N17" s="4">
        <v>116.46090534979423</v>
      </c>
      <c r="O17" s="2">
        <v>243</v>
      </c>
      <c r="P17" s="2">
        <v>190</v>
      </c>
      <c r="Q17" s="4">
        <v>78.189300411522638</v>
      </c>
      <c r="R17" s="2">
        <v>243</v>
      </c>
      <c r="S17" s="2">
        <v>253</v>
      </c>
      <c r="T17" s="4">
        <v>104.11522633744856</v>
      </c>
      <c r="U17" s="24"/>
      <c r="V17" s="38">
        <f>SUM(V14:V16)</f>
        <v>1458</v>
      </c>
      <c r="W17" s="38">
        <f>SUM(W14:W16)</f>
        <v>1438</v>
      </c>
    </row>
    <row r="18" spans="1:23" s="30" customFormat="1" ht="1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29"/>
      <c r="V18" s="39"/>
      <c r="W18" s="39"/>
    </row>
    <row r="19" spans="1:23" s="30" customFormat="1">
      <c r="A19" s="93" t="s">
        <v>36</v>
      </c>
      <c r="B19" s="101" t="s">
        <v>2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2"/>
      <c r="U19" s="29"/>
    </row>
    <row r="20" spans="1:23">
      <c r="A20" s="94"/>
      <c r="B20" s="84" t="s">
        <v>3</v>
      </c>
      <c r="C20" s="84" t="s">
        <v>4</v>
      </c>
      <c r="D20" s="84"/>
      <c r="E20" s="84"/>
      <c r="F20" s="84" t="s">
        <v>5</v>
      </c>
      <c r="G20" s="84"/>
      <c r="H20" s="84"/>
      <c r="I20" s="84" t="s">
        <v>6</v>
      </c>
      <c r="J20" s="84"/>
      <c r="K20" s="84"/>
      <c r="L20" s="84" t="s">
        <v>7</v>
      </c>
      <c r="M20" s="84"/>
      <c r="N20" s="84"/>
      <c r="O20" s="84" t="s">
        <v>8</v>
      </c>
      <c r="P20" s="84"/>
      <c r="Q20" s="84"/>
      <c r="R20" s="84" t="s">
        <v>9</v>
      </c>
      <c r="S20" s="84"/>
      <c r="T20" s="84"/>
      <c r="V20" s="88" t="s">
        <v>35</v>
      </c>
      <c r="W20" s="89"/>
    </row>
    <row r="21" spans="1:23">
      <c r="A21" s="94"/>
      <c r="B21" s="84"/>
      <c r="C21" s="6" t="s">
        <v>10</v>
      </c>
      <c r="D21" s="7" t="s">
        <v>11</v>
      </c>
      <c r="E21" s="8" t="s">
        <v>12</v>
      </c>
      <c r="F21" s="6" t="s">
        <v>10</v>
      </c>
      <c r="G21" s="7" t="s">
        <v>11</v>
      </c>
      <c r="H21" s="8" t="s">
        <v>12</v>
      </c>
      <c r="I21" s="6" t="s">
        <v>10</v>
      </c>
      <c r="J21" s="7" t="s">
        <v>11</v>
      </c>
      <c r="K21" s="8" t="s">
        <v>12</v>
      </c>
      <c r="L21" s="6" t="s">
        <v>10</v>
      </c>
      <c r="M21" s="7" t="s">
        <v>11</v>
      </c>
      <c r="N21" s="8" t="s">
        <v>12</v>
      </c>
      <c r="O21" s="6" t="s">
        <v>10</v>
      </c>
      <c r="P21" s="7" t="s">
        <v>11</v>
      </c>
      <c r="Q21" s="8" t="s">
        <v>12</v>
      </c>
      <c r="R21" s="6" t="s">
        <v>10</v>
      </c>
      <c r="S21" s="7" t="s">
        <v>11</v>
      </c>
      <c r="T21" s="8" t="s">
        <v>12</v>
      </c>
      <c r="V21" s="6" t="s">
        <v>10</v>
      </c>
      <c r="W21" s="37" t="s">
        <v>11</v>
      </c>
    </row>
    <row r="22" spans="1:23">
      <c r="A22" s="94"/>
      <c r="B22" s="9" t="s">
        <v>13</v>
      </c>
      <c r="C22" s="14">
        <v>11908</v>
      </c>
      <c r="D22" s="13">
        <v>8747</v>
      </c>
      <c r="E22" s="11">
        <v>0.73454820288881428</v>
      </c>
      <c r="F22" s="14">
        <v>11908</v>
      </c>
      <c r="G22" s="13">
        <v>8956</v>
      </c>
      <c r="H22" s="11">
        <v>0.75209942895532411</v>
      </c>
      <c r="I22" s="14">
        <v>11908</v>
      </c>
      <c r="J22" s="13">
        <v>11371</v>
      </c>
      <c r="K22" s="11">
        <v>0.95490426603963718</v>
      </c>
      <c r="L22" s="14">
        <v>11908</v>
      </c>
      <c r="M22" s="13">
        <v>10122</v>
      </c>
      <c r="N22" s="11">
        <v>0.85001679543164255</v>
      </c>
      <c r="O22" s="14">
        <v>11908</v>
      </c>
      <c r="P22" s="13">
        <v>9075</v>
      </c>
      <c r="Q22" s="11">
        <v>0.76209271078266716</v>
      </c>
      <c r="R22" s="14">
        <v>11908</v>
      </c>
      <c r="S22" s="15">
        <v>8622</v>
      </c>
      <c r="T22" s="11">
        <v>0.7240510581121935</v>
      </c>
      <c r="V22" s="13">
        <f>SUM(C22,F22,I22,L22,O22,R22)</f>
        <v>71448</v>
      </c>
      <c r="W22" s="13">
        <f>SUM(D22,G22,J22,M22,P22,S22)</f>
        <v>56893</v>
      </c>
    </row>
    <row r="23" spans="1:23">
      <c r="A23" s="94"/>
      <c r="B23" s="9" t="s">
        <v>30</v>
      </c>
      <c r="C23" s="14">
        <v>1234.6600000000001</v>
      </c>
      <c r="D23" s="13">
        <v>1639</v>
      </c>
      <c r="E23" s="11">
        <v>1.8170731707317074</v>
      </c>
      <c r="F23" s="14">
        <v>1234.6600000000001</v>
      </c>
      <c r="G23" s="13">
        <v>2203</v>
      </c>
      <c r="H23" s="11">
        <v>2.4423503325942351</v>
      </c>
      <c r="I23" s="14">
        <v>1234.6600000000001</v>
      </c>
      <c r="J23" s="13">
        <v>4531</v>
      </c>
      <c r="K23" s="11">
        <v>5.0232815964523283</v>
      </c>
      <c r="L23" s="14">
        <v>1234.6600000000001</v>
      </c>
      <c r="M23" s="13">
        <v>3989</v>
      </c>
      <c r="N23" s="11">
        <v>4.4223946784922399</v>
      </c>
      <c r="O23" s="14">
        <v>1234.6600000000001</v>
      </c>
      <c r="P23" s="13">
        <v>2841</v>
      </c>
      <c r="Q23" s="11">
        <v>3.149667405764967</v>
      </c>
      <c r="R23" s="14">
        <v>1234.6600000000001</v>
      </c>
      <c r="S23" s="15">
        <v>2797</v>
      </c>
      <c r="T23" s="11">
        <v>3.1008869179600889</v>
      </c>
      <c r="V23" s="13">
        <f t="shared" ref="V23" si="4">SUM(C23,F23,I23,L23,O23,R23)</f>
        <v>7407.96</v>
      </c>
      <c r="W23" s="13">
        <f t="shared" ref="W23" si="5">SUM(D23,G23,J23,M23,P23,S23)</f>
        <v>18000</v>
      </c>
    </row>
    <row r="24" spans="1:23">
      <c r="A24" s="95"/>
      <c r="B24" s="25" t="s">
        <v>16</v>
      </c>
      <c r="C24" s="2">
        <f>SUM(C22:C23)</f>
        <v>13142.66</v>
      </c>
      <c r="D24" s="2">
        <v>10386</v>
      </c>
      <c r="E24" s="16">
        <v>2.5516213736205215</v>
      </c>
      <c r="F24" s="2">
        <f>SUM(F22:F23)</f>
        <v>13142.66</v>
      </c>
      <c r="G24" s="2">
        <v>11159</v>
      </c>
      <c r="H24" s="16">
        <v>3.1944497615495591</v>
      </c>
      <c r="I24" s="2">
        <f>SUM(I22:I23)</f>
        <v>13142.66</v>
      </c>
      <c r="J24" s="2">
        <v>15902</v>
      </c>
      <c r="K24" s="16">
        <v>5.9781858624919657</v>
      </c>
      <c r="L24" s="2">
        <f>SUM(L22:L23)</f>
        <v>13142.66</v>
      </c>
      <c r="M24" s="2">
        <v>14111</v>
      </c>
      <c r="N24" s="16">
        <v>5.2724114739238823</v>
      </c>
      <c r="O24" s="2">
        <f>SUM(O22:O23)</f>
        <v>13142.66</v>
      </c>
      <c r="P24" s="2">
        <v>11916</v>
      </c>
      <c r="Q24" s="16">
        <v>3.9117601165476339</v>
      </c>
      <c r="R24" s="2">
        <f>SUM(R22:R23)</f>
        <v>13142.66</v>
      </c>
      <c r="S24" s="2">
        <v>11419</v>
      </c>
      <c r="T24" s="16">
        <v>3.8249379760722824</v>
      </c>
      <c r="V24" s="38">
        <f>SUM(V22:V23)</f>
        <v>78855.960000000006</v>
      </c>
      <c r="W24" s="38">
        <f>SUM(W22:W23)</f>
        <v>74893</v>
      </c>
    </row>
    <row r="25" spans="1:23" s="30" customFormat="1" ht="15">
      <c r="B25" s="26"/>
      <c r="C25" s="27"/>
      <c r="D25" s="27"/>
      <c r="E25" s="28"/>
      <c r="F25" s="27"/>
      <c r="G25" s="27"/>
      <c r="H25" s="28"/>
      <c r="I25" s="27"/>
      <c r="J25" s="27"/>
      <c r="K25" s="28"/>
      <c r="L25" s="27"/>
      <c r="M25" s="27"/>
      <c r="N25" s="28"/>
      <c r="O25" s="27"/>
      <c r="P25" s="27"/>
      <c r="Q25" s="28"/>
      <c r="R25" s="27"/>
      <c r="S25" s="27"/>
      <c r="T25" s="28"/>
      <c r="U25" s="29"/>
      <c r="V25" s="39"/>
      <c r="W25" s="39"/>
    </row>
    <row r="26" spans="1:23" s="30" customFormat="1">
      <c r="A26" s="96" t="s">
        <v>32</v>
      </c>
      <c r="B26" s="101" t="s">
        <v>2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2"/>
      <c r="U26" s="29"/>
    </row>
    <row r="27" spans="1:23">
      <c r="A27" s="97"/>
      <c r="B27" s="84" t="s">
        <v>3</v>
      </c>
      <c r="C27" s="84" t="s">
        <v>4</v>
      </c>
      <c r="D27" s="84"/>
      <c r="E27" s="84"/>
      <c r="F27" s="84" t="s">
        <v>5</v>
      </c>
      <c r="G27" s="84"/>
      <c r="H27" s="84"/>
      <c r="I27" s="84" t="s">
        <v>6</v>
      </c>
      <c r="J27" s="84"/>
      <c r="K27" s="84"/>
      <c r="L27" s="84" t="s">
        <v>7</v>
      </c>
      <c r="M27" s="84"/>
      <c r="N27" s="84"/>
      <c r="O27" s="84" t="s">
        <v>8</v>
      </c>
      <c r="P27" s="84"/>
      <c r="Q27" s="84"/>
      <c r="R27" s="84" t="s">
        <v>9</v>
      </c>
      <c r="S27" s="84"/>
      <c r="T27" s="84"/>
      <c r="V27" s="88" t="s">
        <v>35</v>
      </c>
      <c r="W27" s="89"/>
    </row>
    <row r="28" spans="1:23">
      <c r="A28" s="97"/>
      <c r="B28" s="84"/>
      <c r="C28" s="6" t="s">
        <v>10</v>
      </c>
      <c r="D28" s="7" t="s">
        <v>11</v>
      </c>
      <c r="E28" s="8" t="s">
        <v>12</v>
      </c>
      <c r="F28" s="6" t="s">
        <v>10</v>
      </c>
      <c r="G28" s="7" t="s">
        <v>11</v>
      </c>
      <c r="H28" s="8" t="s">
        <v>12</v>
      </c>
      <c r="I28" s="6" t="s">
        <v>10</v>
      </c>
      <c r="J28" s="7" t="s">
        <v>11</v>
      </c>
      <c r="K28" s="8" t="s">
        <v>12</v>
      </c>
      <c r="L28" s="6" t="s">
        <v>10</v>
      </c>
      <c r="M28" s="7" t="s">
        <v>11</v>
      </c>
      <c r="N28" s="8" t="s">
        <v>12</v>
      </c>
      <c r="O28" s="6" t="s">
        <v>10</v>
      </c>
      <c r="P28" s="7" t="s">
        <v>11</v>
      </c>
      <c r="Q28" s="8" t="s">
        <v>12</v>
      </c>
      <c r="R28" s="6" t="s">
        <v>10</v>
      </c>
      <c r="S28" s="7" t="s">
        <v>11</v>
      </c>
      <c r="T28" s="8" t="s">
        <v>12</v>
      </c>
      <c r="V28" s="6" t="s">
        <v>10</v>
      </c>
      <c r="W28" s="37" t="s">
        <v>11</v>
      </c>
    </row>
    <row r="29" spans="1:23">
      <c r="A29" s="97"/>
      <c r="B29" s="9" t="s">
        <v>13</v>
      </c>
      <c r="C29" s="42">
        <v>10000</v>
      </c>
      <c r="D29" s="13">
        <v>8018</v>
      </c>
      <c r="E29" s="11">
        <v>1.0022500000000001</v>
      </c>
      <c r="F29" s="42">
        <v>10000</v>
      </c>
      <c r="G29" s="13">
        <v>9004</v>
      </c>
      <c r="H29" s="11">
        <v>1.1254999999999999</v>
      </c>
      <c r="I29" s="42">
        <v>10000</v>
      </c>
      <c r="J29" s="13">
        <v>14812</v>
      </c>
      <c r="K29" s="11">
        <v>1.8514999999999999</v>
      </c>
      <c r="L29" s="42">
        <v>10000</v>
      </c>
      <c r="M29" s="13">
        <v>12786</v>
      </c>
      <c r="N29" s="11">
        <v>1.5982499999999999</v>
      </c>
      <c r="O29" s="42">
        <v>10000</v>
      </c>
      <c r="P29" s="13">
        <v>10822</v>
      </c>
      <c r="Q29" s="11">
        <v>1.3527499999999999</v>
      </c>
      <c r="R29" s="42">
        <v>10000</v>
      </c>
      <c r="S29" s="13">
        <v>10566</v>
      </c>
      <c r="T29" s="11">
        <v>1.3207500000000001</v>
      </c>
      <c r="V29" s="13">
        <f>SUM(C29,F29,I29,L29,O29,R29)</f>
        <v>60000</v>
      </c>
      <c r="W29" s="13">
        <f>SUM(D29,G29,J29,M29,P29,S29)</f>
        <v>66008</v>
      </c>
    </row>
    <row r="30" spans="1:23" ht="15">
      <c r="A30" s="97"/>
      <c r="B30" s="101" t="s">
        <v>17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2"/>
      <c r="V30" s="39"/>
      <c r="W30" s="39"/>
    </row>
    <row r="31" spans="1:23">
      <c r="A31" s="97"/>
      <c r="B31" s="84" t="s">
        <v>18</v>
      </c>
      <c r="C31" s="84" t="s">
        <v>4</v>
      </c>
      <c r="D31" s="84"/>
      <c r="E31" s="84"/>
      <c r="F31" s="84" t="s">
        <v>5</v>
      </c>
      <c r="G31" s="84"/>
      <c r="H31" s="84"/>
      <c r="I31" s="84" t="s">
        <v>6</v>
      </c>
      <c r="J31" s="84"/>
      <c r="K31" s="84"/>
      <c r="L31" s="84" t="s">
        <v>7</v>
      </c>
      <c r="M31" s="84"/>
      <c r="N31" s="84"/>
      <c r="O31" s="84" t="s">
        <v>8</v>
      </c>
      <c r="P31" s="84"/>
      <c r="Q31" s="84"/>
      <c r="R31" s="84" t="s">
        <v>9</v>
      </c>
      <c r="S31" s="84"/>
      <c r="T31" s="84"/>
      <c r="V31" s="88" t="s">
        <v>35</v>
      </c>
      <c r="W31" s="89"/>
    </row>
    <row r="32" spans="1:23">
      <c r="A32" s="97"/>
      <c r="B32" s="84"/>
      <c r="C32" s="6" t="s">
        <v>10</v>
      </c>
      <c r="D32" s="7" t="s">
        <v>11</v>
      </c>
      <c r="E32" s="8" t="s">
        <v>12</v>
      </c>
      <c r="F32" s="6" t="s">
        <v>10</v>
      </c>
      <c r="G32" s="7" t="s">
        <v>11</v>
      </c>
      <c r="H32" s="8" t="s">
        <v>12</v>
      </c>
      <c r="I32" s="6" t="s">
        <v>10</v>
      </c>
      <c r="J32" s="7" t="s">
        <v>11</v>
      </c>
      <c r="K32" s="8" t="s">
        <v>12</v>
      </c>
      <c r="L32" s="6" t="s">
        <v>10</v>
      </c>
      <c r="M32" s="7" t="s">
        <v>11</v>
      </c>
      <c r="N32" s="8" t="s">
        <v>12</v>
      </c>
      <c r="O32" s="6" t="s">
        <v>10</v>
      </c>
      <c r="P32" s="7" t="s">
        <v>11</v>
      </c>
      <c r="Q32" s="8" t="s">
        <v>12</v>
      </c>
      <c r="R32" s="6" t="s">
        <v>10</v>
      </c>
      <c r="S32" s="7" t="s">
        <v>11</v>
      </c>
      <c r="T32" s="8" t="s">
        <v>12</v>
      </c>
      <c r="V32" s="37" t="s">
        <v>11</v>
      </c>
      <c r="W32" s="37" t="s">
        <v>11</v>
      </c>
    </row>
    <row r="33" spans="1:23">
      <c r="A33" s="98"/>
      <c r="B33" s="9"/>
      <c r="C33" s="10">
        <v>67</v>
      </c>
      <c r="D33" s="13">
        <v>62</v>
      </c>
      <c r="E33" s="11">
        <v>0.92537313432835822</v>
      </c>
      <c r="F33" s="10">
        <v>67</v>
      </c>
      <c r="G33" s="13">
        <v>66</v>
      </c>
      <c r="H33" s="11">
        <v>0.9850746268656716</v>
      </c>
      <c r="I33" s="10">
        <v>67</v>
      </c>
      <c r="J33" s="13">
        <v>110</v>
      </c>
      <c r="K33" s="11">
        <v>1.6417910447761195</v>
      </c>
      <c r="L33" s="10">
        <v>67</v>
      </c>
      <c r="M33" s="13">
        <v>171</v>
      </c>
      <c r="N33" s="11">
        <v>2.5522388059701493</v>
      </c>
      <c r="O33" s="10">
        <v>67</v>
      </c>
      <c r="P33" s="13">
        <v>119</v>
      </c>
      <c r="Q33" s="11">
        <v>1.7761194029850746</v>
      </c>
      <c r="R33" s="10">
        <v>67</v>
      </c>
      <c r="S33" s="13">
        <v>165</v>
      </c>
      <c r="T33" s="11">
        <v>2.4626865671641789</v>
      </c>
      <c r="V33" s="13">
        <f>SUM(C33,F33,I33,L33,O33,R33)</f>
        <v>402</v>
      </c>
      <c r="W33" s="13">
        <f>SUM(D33,G33,J33,M33,P33,S33)</f>
        <v>693</v>
      </c>
    </row>
    <row r="34" spans="1:23" ht="15">
      <c r="B34" s="32"/>
      <c r="C34" s="33"/>
      <c r="D34" s="34"/>
      <c r="E34" s="35"/>
      <c r="F34" s="33"/>
      <c r="G34" s="34"/>
      <c r="H34" s="35"/>
      <c r="I34" s="33"/>
      <c r="J34" s="34"/>
      <c r="K34" s="35"/>
      <c r="L34" s="33"/>
      <c r="M34" s="34"/>
      <c r="N34" s="35"/>
      <c r="O34" s="33"/>
      <c r="P34" s="34"/>
      <c r="Q34" s="35"/>
      <c r="R34" s="33"/>
      <c r="S34" s="34"/>
      <c r="T34" s="35"/>
      <c r="V34" s="39"/>
      <c r="W34" s="39"/>
    </row>
    <row r="35" spans="1:23">
      <c r="B35" s="32"/>
      <c r="C35" s="84" t="s">
        <v>4</v>
      </c>
      <c r="D35" s="84"/>
      <c r="E35" s="84"/>
      <c r="F35" s="84" t="s">
        <v>5</v>
      </c>
      <c r="G35" s="84"/>
      <c r="H35" s="84"/>
      <c r="I35" s="84" t="s">
        <v>6</v>
      </c>
      <c r="J35" s="84"/>
      <c r="K35" s="84"/>
      <c r="L35" s="84" t="s">
        <v>7</v>
      </c>
      <c r="M35" s="84"/>
      <c r="N35" s="84"/>
      <c r="O35" s="84" t="s">
        <v>8</v>
      </c>
      <c r="P35" s="84"/>
      <c r="Q35" s="84"/>
      <c r="R35" s="84" t="s">
        <v>9</v>
      </c>
      <c r="S35" s="84"/>
      <c r="T35" s="84"/>
      <c r="V35" s="88" t="s">
        <v>35</v>
      </c>
      <c r="W35" s="89"/>
    </row>
    <row r="36" spans="1:23">
      <c r="B36" s="32"/>
      <c r="C36" s="6" t="s">
        <v>10</v>
      </c>
      <c r="D36" s="7" t="s">
        <v>11</v>
      </c>
      <c r="E36" s="8" t="s">
        <v>12</v>
      </c>
      <c r="F36" s="6" t="s">
        <v>10</v>
      </c>
      <c r="G36" s="7" t="s">
        <v>11</v>
      </c>
      <c r="H36" s="8" t="s">
        <v>12</v>
      </c>
      <c r="I36" s="6" t="s">
        <v>10</v>
      </c>
      <c r="J36" s="7" t="s">
        <v>11</v>
      </c>
      <c r="K36" s="8" t="s">
        <v>12</v>
      </c>
      <c r="L36" s="6" t="s">
        <v>10</v>
      </c>
      <c r="M36" s="7" t="s">
        <v>11</v>
      </c>
      <c r="N36" s="8" t="s">
        <v>12</v>
      </c>
      <c r="O36" s="6" t="s">
        <v>10</v>
      </c>
      <c r="P36" s="7" t="s">
        <v>11</v>
      </c>
      <c r="Q36" s="8" t="s">
        <v>12</v>
      </c>
      <c r="R36" s="6" t="s">
        <v>10</v>
      </c>
      <c r="S36" s="7" t="s">
        <v>11</v>
      </c>
      <c r="T36" s="8" t="s">
        <v>12</v>
      </c>
      <c r="V36" s="6" t="s">
        <v>10</v>
      </c>
      <c r="W36" s="37" t="s">
        <v>11</v>
      </c>
    </row>
    <row r="37" spans="1:23">
      <c r="A37" s="90" t="s">
        <v>37</v>
      </c>
      <c r="B37" s="36" t="s">
        <v>33</v>
      </c>
      <c r="C37" s="10">
        <f>SUM(C10,C24,C29)</f>
        <v>41166.660000000003</v>
      </c>
      <c r="D37" s="10">
        <f>SUM(D10,D24,D29)</f>
        <v>37131.803552034755</v>
      </c>
      <c r="E37" s="11">
        <v>0.92537313432835822</v>
      </c>
      <c r="F37" s="10">
        <f>SUM(F10,F24,F29)</f>
        <v>41166.660000000003</v>
      </c>
      <c r="G37" s="10">
        <f>SUM(G10,G24,G29)</f>
        <v>39668</v>
      </c>
      <c r="H37" s="11">
        <v>0.9850746268656716</v>
      </c>
      <c r="I37" s="10">
        <f>SUM(I10,I24,I29)</f>
        <v>41166.660000000003</v>
      </c>
      <c r="J37" s="10">
        <f>SUM(J10,J24,J29)</f>
        <v>53522.696506423294</v>
      </c>
      <c r="K37" s="11">
        <v>1.6417910447761195</v>
      </c>
      <c r="L37" s="10">
        <f>SUM(L10,L24,L29)</f>
        <v>41166.660000000003</v>
      </c>
      <c r="M37" s="10">
        <f>SUM(M10,M24,M29)</f>
        <v>48334</v>
      </c>
      <c r="N37" s="11">
        <v>2.5522388059701493</v>
      </c>
      <c r="O37" s="10">
        <f>SUM(O10,O24,O29)</f>
        <v>41166.660000000003</v>
      </c>
      <c r="P37" s="10">
        <f>SUM(P10,P24,P29)</f>
        <v>42382</v>
      </c>
      <c r="Q37" s="11">
        <v>1.7761194029850746</v>
      </c>
      <c r="R37" s="10">
        <f>SUM(R10,R24,R29)</f>
        <v>41166.660000000003</v>
      </c>
      <c r="S37" s="10">
        <f>SUM(S10,S24,S29)</f>
        <v>38065</v>
      </c>
      <c r="T37" s="11">
        <v>2.4626865671641789</v>
      </c>
      <c r="V37" s="13">
        <f>SUM(C37,F37,I37,L37,O37,R37)</f>
        <v>246999.96000000002</v>
      </c>
      <c r="W37" s="13">
        <f>SUM(D37,G37,J37,M37,P37,S37)</f>
        <v>259103.50005845804</v>
      </c>
    </row>
    <row r="38" spans="1:23">
      <c r="A38" s="91"/>
      <c r="B38" s="36" t="s">
        <v>34</v>
      </c>
      <c r="C38" s="10">
        <f>SUM(C17,C33)</f>
        <v>310</v>
      </c>
      <c r="D38" s="10">
        <f>SUM(D17,D33)</f>
        <v>239</v>
      </c>
      <c r="E38" s="11">
        <v>0.92537313432835822</v>
      </c>
      <c r="F38" s="10">
        <f>SUM(F17,F33)</f>
        <v>310</v>
      </c>
      <c r="G38" s="10">
        <f>SUM(G17,G33)</f>
        <v>289</v>
      </c>
      <c r="H38" s="11">
        <v>0.9850746268656716</v>
      </c>
      <c r="I38" s="10">
        <f>SUM(I17,I33)</f>
        <v>310</v>
      </c>
      <c r="J38" s="10">
        <f>SUM(J17,J33)</f>
        <v>422</v>
      </c>
      <c r="K38" s="11">
        <v>1.6417910447761195</v>
      </c>
      <c r="L38" s="10">
        <f>SUM(L17,L33)</f>
        <v>310</v>
      </c>
      <c r="M38" s="10">
        <f>SUM(M17,M33)</f>
        <v>454</v>
      </c>
      <c r="N38" s="11">
        <v>2.5522388059701493</v>
      </c>
      <c r="O38" s="10">
        <f>SUM(O17,O33)</f>
        <v>310</v>
      </c>
      <c r="P38" s="10">
        <f>SUM(P17,P33)</f>
        <v>309</v>
      </c>
      <c r="Q38" s="11">
        <v>1.7761194029850746</v>
      </c>
      <c r="R38" s="10">
        <f>SUM(R17,R33)</f>
        <v>310</v>
      </c>
      <c r="S38" s="10">
        <f>SUM(S17,S33)</f>
        <v>418</v>
      </c>
      <c r="T38" s="11">
        <v>2.4626865671641789</v>
      </c>
      <c r="V38" s="13">
        <f>SUM(C38,F38,I38,L38,O38,R38)</f>
        <v>1860</v>
      </c>
      <c r="W38" s="13">
        <f>SUM(D38,G38,J38,M38,P38,S38)</f>
        <v>2131</v>
      </c>
    </row>
    <row r="39" spans="1:23" s="30" customFormat="1">
      <c r="B39" s="26"/>
      <c r="C39" s="27"/>
      <c r="D39" s="27"/>
      <c r="E39" s="28"/>
      <c r="F39" s="27"/>
      <c r="G39" s="27"/>
      <c r="H39" s="28"/>
      <c r="I39" s="27"/>
      <c r="J39" s="27"/>
      <c r="K39" s="28"/>
      <c r="L39" s="27"/>
      <c r="M39" s="27"/>
      <c r="N39" s="28"/>
      <c r="O39" s="27"/>
      <c r="P39" s="27"/>
      <c r="Q39" s="28"/>
      <c r="R39" s="27"/>
      <c r="S39" s="27"/>
      <c r="T39" s="28"/>
      <c r="U39" s="29"/>
    </row>
    <row r="40" spans="1:23">
      <c r="B40" s="5"/>
      <c r="C40" s="105" t="s">
        <v>21</v>
      </c>
      <c r="D40" s="105"/>
      <c r="E40" s="105"/>
      <c r="F40" s="105"/>
      <c r="G40" s="105"/>
      <c r="H40" s="105"/>
      <c r="I40" s="105"/>
      <c r="J40" s="105"/>
      <c r="K40" s="105"/>
      <c r="L40" s="105" t="s">
        <v>22</v>
      </c>
      <c r="M40" s="105"/>
      <c r="N40" s="105"/>
      <c r="O40" s="105"/>
      <c r="P40" s="105"/>
      <c r="Q40" s="105"/>
      <c r="R40" s="105"/>
      <c r="S40" s="105"/>
      <c r="T40" s="105"/>
    </row>
    <row r="41" spans="1:23">
      <c r="A41" s="90" t="s">
        <v>31</v>
      </c>
      <c r="B41" s="101" t="s">
        <v>2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2"/>
    </row>
    <row r="42" spans="1:23">
      <c r="A42" s="92"/>
      <c r="B42" s="84" t="s">
        <v>3</v>
      </c>
      <c r="C42" s="84" t="s">
        <v>23</v>
      </c>
      <c r="D42" s="84"/>
      <c r="E42" s="84"/>
      <c r="F42" s="84" t="s">
        <v>24</v>
      </c>
      <c r="G42" s="84"/>
      <c r="H42" s="84"/>
      <c r="I42" s="84" t="s">
        <v>25</v>
      </c>
      <c r="J42" s="84"/>
      <c r="K42" s="84"/>
      <c r="L42" s="84" t="s">
        <v>26</v>
      </c>
      <c r="M42" s="84"/>
      <c r="N42" s="84"/>
      <c r="O42" s="84" t="s">
        <v>27</v>
      </c>
      <c r="P42" s="84"/>
      <c r="Q42" s="84"/>
      <c r="R42" s="84" t="s">
        <v>28</v>
      </c>
      <c r="S42" s="84"/>
      <c r="T42" s="84"/>
      <c r="V42" s="88" t="s">
        <v>35</v>
      </c>
      <c r="W42" s="89"/>
    </row>
    <row r="43" spans="1:23">
      <c r="A43" s="92"/>
      <c r="B43" s="84"/>
      <c r="C43" s="6" t="s">
        <v>10</v>
      </c>
      <c r="D43" s="7" t="s">
        <v>11</v>
      </c>
      <c r="E43" s="8" t="s">
        <v>12</v>
      </c>
      <c r="F43" s="6" t="s">
        <v>10</v>
      </c>
      <c r="G43" s="7" t="s">
        <v>11</v>
      </c>
      <c r="H43" s="8" t="s">
        <v>12</v>
      </c>
      <c r="I43" s="6" t="s">
        <v>10</v>
      </c>
      <c r="J43" s="7" t="s">
        <v>11</v>
      </c>
      <c r="K43" s="8" t="s">
        <v>12</v>
      </c>
      <c r="L43" s="6" t="s">
        <v>10</v>
      </c>
      <c r="M43" s="7" t="s">
        <v>11</v>
      </c>
      <c r="N43" s="8" t="s">
        <v>12</v>
      </c>
      <c r="O43" s="6" t="s">
        <v>10</v>
      </c>
      <c r="P43" s="7" t="s">
        <v>11</v>
      </c>
      <c r="Q43" s="8" t="s">
        <v>12</v>
      </c>
      <c r="R43" s="6" t="s">
        <v>10</v>
      </c>
      <c r="S43" s="7" t="s">
        <v>11</v>
      </c>
      <c r="T43" s="8" t="s">
        <v>12</v>
      </c>
      <c r="V43" s="6" t="s">
        <v>10</v>
      </c>
      <c r="W43" s="37" t="s">
        <v>11</v>
      </c>
    </row>
    <row r="44" spans="1:23">
      <c r="A44" s="92"/>
      <c r="B44" s="9" t="s">
        <v>13</v>
      </c>
      <c r="C44" s="10">
        <v>12600</v>
      </c>
      <c r="D44" s="13">
        <v>14998</v>
      </c>
      <c r="E44" s="11">
        <v>1.1903174603174602</v>
      </c>
      <c r="F44" s="10">
        <v>12600</v>
      </c>
      <c r="G44" s="13">
        <v>15129</v>
      </c>
      <c r="H44" s="11">
        <v>1.2007142857142856</v>
      </c>
      <c r="I44" s="10">
        <v>12600</v>
      </c>
      <c r="J44" s="13">
        <v>15134</v>
      </c>
      <c r="K44" s="11">
        <v>1.201111111111111</v>
      </c>
      <c r="L44" s="10">
        <v>12600</v>
      </c>
      <c r="M44" s="13">
        <v>15253</v>
      </c>
      <c r="N44" s="11">
        <v>1.2105555555555556</v>
      </c>
      <c r="O44" s="10">
        <v>12600</v>
      </c>
      <c r="P44" s="13">
        <v>15148</v>
      </c>
      <c r="Q44" s="11">
        <v>1.2022222222222223</v>
      </c>
      <c r="R44" s="10">
        <v>12600</v>
      </c>
      <c r="S44" s="13">
        <v>13931</v>
      </c>
      <c r="T44" s="11">
        <v>1.1056349206349205</v>
      </c>
      <c r="V44" s="13">
        <f>SUM(C44,F44,I44,L44,O44,R44)</f>
        <v>75600</v>
      </c>
      <c r="W44" s="13">
        <f>SUM(D44,G44,J44,M44,P44,S44)</f>
        <v>89593</v>
      </c>
    </row>
    <row r="45" spans="1:23">
      <c r="A45" s="92"/>
      <c r="B45" s="9" t="s">
        <v>14</v>
      </c>
      <c r="C45" s="10">
        <v>3744</v>
      </c>
      <c r="D45" s="13">
        <v>2687</v>
      </c>
      <c r="E45" s="11">
        <v>0.71768162393162394</v>
      </c>
      <c r="F45" s="10">
        <v>3744</v>
      </c>
      <c r="G45" s="13">
        <v>3650</v>
      </c>
      <c r="H45" s="11">
        <v>0.97489316239316237</v>
      </c>
      <c r="I45" s="10">
        <v>3744</v>
      </c>
      <c r="J45" s="13">
        <v>3021</v>
      </c>
      <c r="K45" s="11">
        <v>0.80689102564102566</v>
      </c>
      <c r="L45" s="10">
        <v>3744</v>
      </c>
      <c r="M45" s="13">
        <v>3305</v>
      </c>
      <c r="N45" s="11">
        <v>0.88274572649572647</v>
      </c>
      <c r="O45" s="10">
        <v>3744</v>
      </c>
      <c r="P45" s="13">
        <v>2815</v>
      </c>
      <c r="Q45" s="11">
        <v>0.75186965811965811</v>
      </c>
      <c r="R45" s="10">
        <v>3744</v>
      </c>
      <c r="S45" s="13">
        <v>2928</v>
      </c>
      <c r="T45" s="11">
        <v>0.78205128205128205</v>
      </c>
      <c r="V45" s="13">
        <f t="shared" ref="V45:V46" si="6">SUM(C45,F45,I45,L45,O45,R45)</f>
        <v>22464</v>
      </c>
      <c r="W45" s="13">
        <f t="shared" ref="W45" si="7">SUM(D45,G45,J45,M45,P45,S45)</f>
        <v>18406</v>
      </c>
    </row>
    <row r="46" spans="1:23">
      <c r="A46" s="92"/>
      <c r="B46" s="9" t="s">
        <v>29</v>
      </c>
      <c r="C46" s="10">
        <v>1680</v>
      </c>
      <c r="D46" s="13">
        <v>1285</v>
      </c>
      <c r="E46" s="11">
        <v>0.76488095238095233</v>
      </c>
      <c r="F46" s="10">
        <v>1680</v>
      </c>
      <c r="G46" s="13">
        <v>1195</v>
      </c>
      <c r="H46" s="11">
        <v>0.71130952380952384</v>
      </c>
      <c r="I46" s="10">
        <v>1680</v>
      </c>
      <c r="J46" s="13">
        <v>1051</v>
      </c>
      <c r="K46" s="11">
        <v>0.62559523809523809</v>
      </c>
      <c r="L46" s="10">
        <v>1680</v>
      </c>
      <c r="M46" s="13">
        <v>1169</v>
      </c>
      <c r="N46" s="11">
        <v>0.6958333333333333</v>
      </c>
      <c r="O46" s="10">
        <v>1680</v>
      </c>
      <c r="P46" s="13">
        <v>1144</v>
      </c>
      <c r="Q46" s="11">
        <v>0.68095238095238098</v>
      </c>
      <c r="R46" s="10">
        <v>1680</v>
      </c>
      <c r="S46" s="13">
        <v>1152</v>
      </c>
      <c r="T46" s="11">
        <v>0.68571428571428572</v>
      </c>
      <c r="V46" s="13">
        <f t="shared" si="6"/>
        <v>10080</v>
      </c>
      <c r="W46" s="13">
        <f>SUM(D46,G46,J46,M46,P46,S46)</f>
        <v>6996</v>
      </c>
    </row>
    <row r="47" spans="1:23">
      <c r="A47" s="92"/>
      <c r="B47" s="19" t="s">
        <v>16</v>
      </c>
      <c r="C47" s="2">
        <f>SUM(C44:C46)</f>
        <v>18024</v>
      </c>
      <c r="D47" s="2">
        <v>18970</v>
      </c>
      <c r="E47" s="3">
        <v>105.24855747891699</v>
      </c>
      <c r="F47" s="2">
        <v>18024</v>
      </c>
      <c r="G47" s="2">
        <v>19974</v>
      </c>
      <c r="H47" s="4">
        <v>110.81890812250333</v>
      </c>
      <c r="I47" s="2">
        <v>18024</v>
      </c>
      <c r="J47" s="2">
        <v>19206</v>
      </c>
      <c r="K47" s="3">
        <v>106.55792276964048</v>
      </c>
      <c r="L47" s="2">
        <v>18024</v>
      </c>
      <c r="M47" s="2">
        <v>19727</v>
      </c>
      <c r="N47" s="3">
        <v>109.44851309365291</v>
      </c>
      <c r="O47" s="2">
        <v>18024</v>
      </c>
      <c r="P47" s="2">
        <v>19107</v>
      </c>
      <c r="Q47" s="3">
        <v>106.008655126498</v>
      </c>
      <c r="R47" s="2">
        <v>18024</v>
      </c>
      <c r="S47" s="2">
        <v>18011</v>
      </c>
      <c r="T47" s="3">
        <v>99.927873945849981</v>
      </c>
      <c r="V47" s="38">
        <f>SUM(V44:V46)</f>
        <v>108144</v>
      </c>
      <c r="W47" s="38">
        <f>SUM(W44:W46)</f>
        <v>114995</v>
      </c>
    </row>
    <row r="48" spans="1:23" ht="15">
      <c r="A48" s="92"/>
      <c r="B48" s="101" t="s">
        <v>17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2"/>
      <c r="V48" s="39"/>
      <c r="W48" s="39"/>
    </row>
    <row r="49" spans="1:23">
      <c r="A49" s="92"/>
      <c r="B49" s="99" t="s">
        <v>18</v>
      </c>
      <c r="C49" s="84" t="s">
        <v>23</v>
      </c>
      <c r="D49" s="84"/>
      <c r="E49" s="84"/>
      <c r="F49" s="84" t="s">
        <v>24</v>
      </c>
      <c r="G49" s="84"/>
      <c r="H49" s="84"/>
      <c r="I49" s="84" t="s">
        <v>25</v>
      </c>
      <c r="J49" s="84"/>
      <c r="K49" s="84"/>
      <c r="L49" s="84" t="s">
        <v>26</v>
      </c>
      <c r="M49" s="84"/>
      <c r="N49" s="84"/>
      <c r="O49" s="84" t="s">
        <v>27</v>
      </c>
      <c r="P49" s="84"/>
      <c r="Q49" s="84"/>
      <c r="R49" s="84" t="s">
        <v>28</v>
      </c>
      <c r="S49" s="84"/>
      <c r="T49" s="84"/>
      <c r="V49" s="88" t="s">
        <v>35</v>
      </c>
      <c r="W49" s="89"/>
    </row>
    <row r="50" spans="1:23">
      <c r="A50" s="92"/>
      <c r="B50" s="100"/>
      <c r="C50" s="6" t="s">
        <v>10</v>
      </c>
      <c r="D50" s="7" t="s">
        <v>11</v>
      </c>
      <c r="E50" s="8" t="s">
        <v>12</v>
      </c>
      <c r="F50" s="6" t="s">
        <v>10</v>
      </c>
      <c r="G50" s="7" t="s">
        <v>11</v>
      </c>
      <c r="H50" s="8" t="s">
        <v>12</v>
      </c>
      <c r="I50" s="6" t="s">
        <v>10</v>
      </c>
      <c r="J50" s="7" t="s">
        <v>11</v>
      </c>
      <c r="K50" s="8" t="s">
        <v>12</v>
      </c>
      <c r="L50" s="6" t="s">
        <v>10</v>
      </c>
      <c r="M50" s="7" t="s">
        <v>11</v>
      </c>
      <c r="N50" s="8" t="s">
        <v>12</v>
      </c>
      <c r="O50" s="6" t="s">
        <v>10</v>
      </c>
      <c r="P50" s="7" t="s">
        <v>11</v>
      </c>
      <c r="Q50" s="8" t="s">
        <v>12</v>
      </c>
      <c r="R50" s="6" t="s">
        <v>10</v>
      </c>
      <c r="S50" s="7" t="s">
        <v>11</v>
      </c>
      <c r="T50" s="8" t="s">
        <v>12</v>
      </c>
      <c r="V50" s="6" t="s">
        <v>10</v>
      </c>
      <c r="W50" s="37" t="s">
        <v>11</v>
      </c>
    </row>
    <row r="51" spans="1:23">
      <c r="A51" s="92"/>
      <c r="B51" s="9" t="s">
        <v>19</v>
      </c>
      <c r="C51" s="10">
        <v>122</v>
      </c>
      <c r="D51" s="13">
        <v>118</v>
      </c>
      <c r="E51" s="11">
        <v>0.96721311475409832</v>
      </c>
      <c r="F51" s="10">
        <v>122</v>
      </c>
      <c r="G51" s="13">
        <v>125</v>
      </c>
      <c r="H51" s="11">
        <v>1.0245901639344261</v>
      </c>
      <c r="I51" s="10">
        <v>122</v>
      </c>
      <c r="J51" s="13">
        <v>122</v>
      </c>
      <c r="K51" s="11">
        <v>1</v>
      </c>
      <c r="L51" s="10">
        <v>122</v>
      </c>
      <c r="M51" s="13">
        <v>106</v>
      </c>
      <c r="N51" s="11">
        <v>0.86885245901639341</v>
      </c>
      <c r="O51" s="10">
        <v>122</v>
      </c>
      <c r="P51" s="13">
        <v>112</v>
      </c>
      <c r="Q51" s="11">
        <v>0.91803278688524592</v>
      </c>
      <c r="R51" s="10">
        <v>122</v>
      </c>
      <c r="S51" s="13">
        <v>103</v>
      </c>
      <c r="T51" s="11">
        <v>0.84426229508196726</v>
      </c>
      <c r="V51" s="13">
        <f>SUM(C51,F51,I51,L51,O51,R51)</f>
        <v>732</v>
      </c>
      <c r="W51" s="13">
        <f>SUM(D51,G51,J51,M51,P51,S51)</f>
        <v>686</v>
      </c>
    </row>
    <row r="52" spans="1:23">
      <c r="A52" s="92"/>
      <c r="B52" s="9" t="s">
        <v>20</v>
      </c>
      <c r="C52" s="10">
        <v>17</v>
      </c>
      <c r="D52" s="1">
        <v>7</v>
      </c>
      <c r="E52" s="11">
        <v>0.41176470588235292</v>
      </c>
      <c r="F52" s="10">
        <v>17</v>
      </c>
      <c r="G52" s="13">
        <v>9</v>
      </c>
      <c r="H52" s="11">
        <v>0.52941176470588236</v>
      </c>
      <c r="I52" s="10">
        <v>17</v>
      </c>
      <c r="J52" s="13">
        <v>8</v>
      </c>
      <c r="K52" s="11">
        <v>0.47058823529411764</v>
      </c>
      <c r="L52" s="10">
        <v>17</v>
      </c>
      <c r="M52" s="13">
        <v>5</v>
      </c>
      <c r="N52" s="11">
        <v>0.29411764705882354</v>
      </c>
      <c r="O52" s="10">
        <v>17</v>
      </c>
      <c r="P52" s="13">
        <v>9</v>
      </c>
      <c r="Q52" s="11">
        <v>0.52941176470588236</v>
      </c>
      <c r="R52" s="10">
        <v>17</v>
      </c>
      <c r="S52" s="13">
        <v>8</v>
      </c>
      <c r="T52" s="11">
        <v>0.47058823529411764</v>
      </c>
      <c r="V52" s="13">
        <f t="shared" ref="V52:V53" si="8">SUM(C52,F52,I52,L52,O52,R52)</f>
        <v>102</v>
      </c>
      <c r="W52" s="13">
        <f t="shared" ref="W52:W53" si="9">SUM(D52,G52,J52,M52,P52,S52)</f>
        <v>46</v>
      </c>
    </row>
    <row r="53" spans="1:23">
      <c r="A53" s="92"/>
      <c r="B53" s="9" t="s">
        <v>13</v>
      </c>
      <c r="C53" s="10">
        <v>104</v>
      </c>
      <c r="D53" s="13">
        <v>227</v>
      </c>
      <c r="E53" s="11">
        <v>2.1826923076923075</v>
      </c>
      <c r="F53" s="10">
        <v>104</v>
      </c>
      <c r="G53" s="13">
        <v>250</v>
      </c>
      <c r="H53" s="11">
        <v>2.4038461538461537</v>
      </c>
      <c r="I53" s="10">
        <v>104</v>
      </c>
      <c r="J53" s="13">
        <v>233</v>
      </c>
      <c r="K53" s="11">
        <v>2.2403846153846154</v>
      </c>
      <c r="L53" s="10">
        <v>104</v>
      </c>
      <c r="M53" s="13">
        <v>271</v>
      </c>
      <c r="N53" s="11">
        <v>2.6057692307692308</v>
      </c>
      <c r="O53" s="10">
        <v>104</v>
      </c>
      <c r="P53" s="13">
        <v>191</v>
      </c>
      <c r="Q53" s="11">
        <v>1.8365384615384615</v>
      </c>
      <c r="R53" s="10">
        <v>104</v>
      </c>
      <c r="S53" s="13">
        <v>180</v>
      </c>
      <c r="T53" s="11">
        <v>1.7307692307692308</v>
      </c>
      <c r="V53" s="13">
        <f t="shared" si="8"/>
        <v>624</v>
      </c>
      <c r="W53" s="13">
        <f t="shared" si="9"/>
        <v>1352</v>
      </c>
    </row>
    <row r="54" spans="1:23">
      <c r="A54" s="91"/>
      <c r="B54" s="19" t="s">
        <v>16</v>
      </c>
      <c r="C54" s="2">
        <v>243</v>
      </c>
      <c r="D54" s="2">
        <v>352</v>
      </c>
      <c r="E54" s="3">
        <v>144.85596707818931</v>
      </c>
      <c r="F54" s="2">
        <v>243</v>
      </c>
      <c r="G54" s="2">
        <v>384</v>
      </c>
      <c r="H54" s="4">
        <v>158.02469135802468</v>
      </c>
      <c r="I54" s="2">
        <v>243</v>
      </c>
      <c r="J54" s="2">
        <v>363</v>
      </c>
      <c r="K54" s="3">
        <v>149.38271604938271</v>
      </c>
      <c r="L54" s="2">
        <v>243</v>
      </c>
      <c r="M54" s="2">
        <v>382</v>
      </c>
      <c r="N54" s="3">
        <v>157.20164609053498</v>
      </c>
      <c r="O54" s="2">
        <v>243</v>
      </c>
      <c r="P54" s="2">
        <v>312</v>
      </c>
      <c r="Q54" s="3">
        <v>128.39506172839506</v>
      </c>
      <c r="R54" s="2">
        <v>243</v>
      </c>
      <c r="S54" s="2">
        <v>291</v>
      </c>
      <c r="T54" s="3">
        <v>119.75308641975309</v>
      </c>
      <c r="V54" s="38">
        <f>SUM(V51:V53)</f>
        <v>1458</v>
      </c>
      <c r="W54" s="38">
        <f>SUM(W51:W53)</f>
        <v>2084</v>
      </c>
    </row>
    <row r="55" spans="1:23" ht="15">
      <c r="B55" s="21"/>
      <c r="C55" s="22"/>
      <c r="D55" s="23"/>
      <c r="E55" s="22"/>
      <c r="F55" s="22"/>
      <c r="G55" s="23"/>
      <c r="J55" s="23"/>
      <c r="M55" s="23"/>
      <c r="P55" s="23"/>
      <c r="R55" s="22"/>
      <c r="S55" s="23"/>
      <c r="V55" s="39"/>
      <c r="W55" s="39"/>
    </row>
    <row r="56" spans="1:23" ht="15" customHeight="1">
      <c r="A56" s="93" t="s">
        <v>36</v>
      </c>
      <c r="B56" s="101" t="s">
        <v>2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2"/>
      <c r="V56" s="30"/>
      <c r="W56" s="30"/>
    </row>
    <row r="57" spans="1:23">
      <c r="A57" s="94"/>
      <c r="B57" s="84" t="s">
        <v>3</v>
      </c>
      <c r="C57" s="84" t="s">
        <v>23</v>
      </c>
      <c r="D57" s="84"/>
      <c r="E57" s="84"/>
      <c r="F57" s="84" t="s">
        <v>24</v>
      </c>
      <c r="G57" s="84"/>
      <c r="H57" s="84"/>
      <c r="I57" s="84" t="s">
        <v>25</v>
      </c>
      <c r="J57" s="84"/>
      <c r="K57" s="84"/>
      <c r="L57" s="84" t="s">
        <v>26</v>
      </c>
      <c r="M57" s="84"/>
      <c r="N57" s="84"/>
      <c r="O57" s="84" t="s">
        <v>27</v>
      </c>
      <c r="P57" s="84"/>
      <c r="Q57" s="84"/>
      <c r="R57" s="84" t="s">
        <v>28</v>
      </c>
      <c r="S57" s="84"/>
      <c r="T57" s="84"/>
      <c r="V57" s="88" t="s">
        <v>35</v>
      </c>
      <c r="W57" s="89"/>
    </row>
    <row r="58" spans="1:23">
      <c r="A58" s="94"/>
      <c r="B58" s="84"/>
      <c r="C58" s="6" t="s">
        <v>10</v>
      </c>
      <c r="D58" s="7" t="s">
        <v>11</v>
      </c>
      <c r="E58" s="8" t="s">
        <v>12</v>
      </c>
      <c r="F58" s="6" t="s">
        <v>10</v>
      </c>
      <c r="G58" s="7" t="s">
        <v>11</v>
      </c>
      <c r="H58" s="8" t="s">
        <v>12</v>
      </c>
      <c r="I58" s="6" t="s">
        <v>10</v>
      </c>
      <c r="J58" s="7" t="s">
        <v>11</v>
      </c>
      <c r="K58" s="8" t="s">
        <v>12</v>
      </c>
      <c r="L58" s="6" t="s">
        <v>10</v>
      </c>
      <c r="M58" s="7" t="s">
        <v>11</v>
      </c>
      <c r="N58" s="8" t="s">
        <v>12</v>
      </c>
      <c r="O58" s="6" t="s">
        <v>10</v>
      </c>
      <c r="P58" s="7" t="s">
        <v>11</v>
      </c>
      <c r="Q58" s="8" t="s">
        <v>12</v>
      </c>
      <c r="R58" s="6" t="s">
        <v>10</v>
      </c>
      <c r="S58" s="7" t="s">
        <v>11</v>
      </c>
      <c r="T58" s="8" t="s">
        <v>12</v>
      </c>
      <c r="V58" s="6" t="s">
        <v>10</v>
      </c>
      <c r="W58" s="37" t="s">
        <v>11</v>
      </c>
    </row>
    <row r="59" spans="1:23">
      <c r="A59" s="94"/>
      <c r="B59" s="9" t="s">
        <v>13</v>
      </c>
      <c r="C59" s="14">
        <v>11908</v>
      </c>
      <c r="D59" s="13">
        <v>9237</v>
      </c>
      <c r="E59" s="11">
        <v>0.77569701041316763</v>
      </c>
      <c r="F59" s="14">
        <v>11908</v>
      </c>
      <c r="G59" s="13">
        <v>9357</v>
      </c>
      <c r="H59" s="11">
        <v>0.78577426939872352</v>
      </c>
      <c r="I59" s="14">
        <v>11908</v>
      </c>
      <c r="J59" s="13">
        <v>9371</v>
      </c>
      <c r="K59" s="11">
        <v>0.78694994961370512</v>
      </c>
      <c r="L59" s="14">
        <v>11908</v>
      </c>
      <c r="M59" s="13">
        <v>9681</v>
      </c>
      <c r="N59" s="11">
        <v>0.81298286865972458</v>
      </c>
      <c r="O59" s="14">
        <v>11908</v>
      </c>
      <c r="P59" s="13">
        <v>11393</v>
      </c>
      <c r="Q59" s="11">
        <v>0.95675176352032243</v>
      </c>
      <c r="R59" s="14">
        <v>11908</v>
      </c>
      <c r="S59" s="17">
        <v>9456</v>
      </c>
      <c r="T59" s="11">
        <v>0.79408800806180724</v>
      </c>
      <c r="V59" s="13">
        <f>SUM(C59,F59,I59,L59,O59,R59)</f>
        <v>71448</v>
      </c>
      <c r="W59" s="13">
        <f>SUM(D59,G59,J59,M59,P59,S59)</f>
        <v>58495</v>
      </c>
    </row>
    <row r="60" spans="1:23">
      <c r="A60" s="94"/>
      <c r="B60" s="9" t="s">
        <v>30</v>
      </c>
      <c r="C60" s="14">
        <v>1234.6600000000001</v>
      </c>
      <c r="D60" s="13">
        <v>2344</v>
      </c>
      <c r="E60" s="11">
        <v>2.5986696230598669</v>
      </c>
      <c r="F60" s="14">
        <v>1234.6600000000001</v>
      </c>
      <c r="G60" s="13">
        <v>3108</v>
      </c>
      <c r="H60" s="11">
        <v>3.4456762749445677</v>
      </c>
      <c r="I60" s="14">
        <v>1234.6600000000001</v>
      </c>
      <c r="J60" s="13">
        <v>3074</v>
      </c>
      <c r="K60" s="11">
        <v>3.4079822616407984</v>
      </c>
      <c r="L60" s="14">
        <v>1234.6600000000001</v>
      </c>
      <c r="M60" s="13">
        <v>3136</v>
      </c>
      <c r="N60" s="11">
        <v>3.4767184035476717</v>
      </c>
      <c r="O60" s="14">
        <v>1234.6600000000001</v>
      </c>
      <c r="P60" s="13">
        <v>3522</v>
      </c>
      <c r="Q60" s="11">
        <v>3.9046563192904657</v>
      </c>
      <c r="R60" s="14">
        <v>1234.6600000000001</v>
      </c>
      <c r="S60" s="17">
        <v>2399</v>
      </c>
      <c r="T60" s="11">
        <v>2.6596452328159645</v>
      </c>
      <c r="V60" s="13">
        <f t="shared" ref="V60" si="10">SUM(C60,F60,I60,L60,O60,R60)</f>
        <v>7407.96</v>
      </c>
      <c r="W60" s="13">
        <f t="shared" ref="W60" si="11">SUM(D60,G60,J60,M60,P60,S60)</f>
        <v>17583</v>
      </c>
    </row>
    <row r="61" spans="1:23">
      <c r="A61" s="95"/>
      <c r="B61" s="25" t="s">
        <v>16</v>
      </c>
      <c r="C61" s="2">
        <f>SUM(C59:C60)</f>
        <v>13142.66</v>
      </c>
      <c r="D61" s="2">
        <v>11581</v>
      </c>
      <c r="E61" s="16">
        <v>3.3743666334730347</v>
      </c>
      <c r="F61" s="2">
        <f>SUM(F59:F60)</f>
        <v>13142.66</v>
      </c>
      <c r="G61" s="2">
        <v>12465</v>
      </c>
      <c r="H61" s="16">
        <v>4.231450544343291</v>
      </c>
      <c r="I61" s="2">
        <f>SUM(I59:I60)</f>
        <v>13142.66</v>
      </c>
      <c r="J61" s="2">
        <v>12445</v>
      </c>
      <c r="K61" s="16">
        <v>4.1949322112545033</v>
      </c>
      <c r="L61" s="2">
        <f>SUM(L59:L60)</f>
        <v>13142.66</v>
      </c>
      <c r="M61" s="2">
        <v>12817</v>
      </c>
      <c r="N61" s="16">
        <v>4.2897012722073962</v>
      </c>
      <c r="O61" s="2">
        <f>SUM(O59:O60)</f>
        <v>13142.66</v>
      </c>
      <c r="P61" s="2">
        <v>14915</v>
      </c>
      <c r="Q61" s="16">
        <v>4.8614080828107884</v>
      </c>
      <c r="R61" s="2">
        <f>SUM(R59:R60)</f>
        <v>13142.66</v>
      </c>
      <c r="S61" s="2">
        <v>11855</v>
      </c>
      <c r="T61" s="16">
        <v>3.4537332408777717</v>
      </c>
      <c r="V61" s="38">
        <f>SUM(V59:V60)</f>
        <v>78855.960000000006</v>
      </c>
      <c r="W61" s="38">
        <f>SUM(W59:W60)</f>
        <v>76078</v>
      </c>
    </row>
    <row r="62" spans="1:23" ht="15">
      <c r="A62" s="41"/>
      <c r="V62" s="39"/>
      <c r="W62" s="39"/>
    </row>
    <row r="63" spans="1:23" ht="15" customHeight="1">
      <c r="A63" s="110" t="s">
        <v>32</v>
      </c>
      <c r="B63" s="101" t="s">
        <v>2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2"/>
      <c r="V63" s="30"/>
      <c r="W63" s="30"/>
    </row>
    <row r="64" spans="1:23">
      <c r="A64" s="111"/>
      <c r="B64" s="99" t="s">
        <v>3</v>
      </c>
      <c r="C64" s="81" t="s">
        <v>23</v>
      </c>
      <c r="D64" s="82"/>
      <c r="E64" s="83"/>
      <c r="F64" s="81" t="s">
        <v>24</v>
      </c>
      <c r="G64" s="82"/>
      <c r="H64" s="83"/>
      <c r="I64" s="81" t="s">
        <v>25</v>
      </c>
      <c r="J64" s="82"/>
      <c r="K64" s="83"/>
      <c r="L64" s="81" t="s">
        <v>26</v>
      </c>
      <c r="M64" s="82"/>
      <c r="N64" s="83"/>
      <c r="O64" s="81" t="s">
        <v>27</v>
      </c>
      <c r="P64" s="82"/>
      <c r="Q64" s="83"/>
      <c r="R64" s="81" t="s">
        <v>28</v>
      </c>
      <c r="S64" s="82"/>
      <c r="T64" s="83"/>
      <c r="V64" s="88" t="s">
        <v>35</v>
      </c>
      <c r="W64" s="89"/>
    </row>
    <row r="65" spans="1:26">
      <c r="A65" s="111"/>
      <c r="B65" s="100"/>
      <c r="C65" s="6" t="s">
        <v>10</v>
      </c>
      <c r="D65" s="7" t="s">
        <v>11</v>
      </c>
      <c r="E65" s="8" t="s">
        <v>12</v>
      </c>
      <c r="F65" s="6" t="s">
        <v>10</v>
      </c>
      <c r="G65" s="7" t="s">
        <v>11</v>
      </c>
      <c r="H65" s="8" t="s">
        <v>12</v>
      </c>
      <c r="I65" s="6" t="s">
        <v>10</v>
      </c>
      <c r="J65" s="7" t="s">
        <v>11</v>
      </c>
      <c r="K65" s="8" t="s">
        <v>12</v>
      </c>
      <c r="L65" s="6" t="s">
        <v>10</v>
      </c>
      <c r="M65" s="7" t="s">
        <v>11</v>
      </c>
      <c r="N65" s="8" t="s">
        <v>12</v>
      </c>
      <c r="O65" s="6" t="s">
        <v>10</v>
      </c>
      <c r="P65" s="7" t="s">
        <v>11</v>
      </c>
      <c r="Q65" s="8" t="s">
        <v>12</v>
      </c>
      <c r="R65" s="6" t="s">
        <v>10</v>
      </c>
      <c r="S65" s="7" t="s">
        <v>11</v>
      </c>
      <c r="T65" s="8" t="s">
        <v>12</v>
      </c>
      <c r="V65" s="6" t="s">
        <v>10</v>
      </c>
      <c r="W65" s="37" t="s">
        <v>11</v>
      </c>
    </row>
    <row r="66" spans="1:26">
      <c r="A66" s="111"/>
      <c r="B66" s="9" t="s">
        <v>13</v>
      </c>
      <c r="C66" s="42">
        <v>10000</v>
      </c>
      <c r="D66" s="13">
        <v>10321</v>
      </c>
      <c r="E66" s="11">
        <v>1.290125</v>
      </c>
      <c r="F66" s="12">
        <v>10000</v>
      </c>
      <c r="G66" s="13">
        <v>11693</v>
      </c>
      <c r="H66" s="11">
        <v>1.461625</v>
      </c>
      <c r="I66" s="12">
        <v>10000</v>
      </c>
      <c r="J66" s="13">
        <v>11684</v>
      </c>
      <c r="K66" s="11">
        <v>1.4604999999999999</v>
      </c>
      <c r="L66" s="12">
        <v>10000</v>
      </c>
      <c r="M66" s="13">
        <v>12589</v>
      </c>
      <c r="N66" s="11">
        <v>1.5736250000000001</v>
      </c>
      <c r="O66" s="12">
        <v>10000</v>
      </c>
      <c r="P66" s="13">
        <v>11088</v>
      </c>
      <c r="Q66" s="11">
        <v>1.3859999999999999</v>
      </c>
      <c r="R66" s="12">
        <v>10000</v>
      </c>
      <c r="S66" s="13">
        <v>9374</v>
      </c>
      <c r="T66" s="11">
        <v>1.1717500000000001</v>
      </c>
      <c r="V66" s="13">
        <f>SUM(C66,F66,I66,L66,O66,R66)</f>
        <v>60000</v>
      </c>
      <c r="W66" s="13">
        <f>SUM(D66,G66,J66,M66,P66,S66)</f>
        <v>66749</v>
      </c>
    </row>
    <row r="67" spans="1:26" ht="15">
      <c r="A67" s="111"/>
      <c r="B67" s="101" t="s">
        <v>17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2"/>
      <c r="V67" s="39"/>
      <c r="W67" s="39"/>
    </row>
    <row r="68" spans="1:26">
      <c r="A68" s="111"/>
      <c r="B68" s="99" t="s">
        <v>18</v>
      </c>
      <c r="C68" s="81" t="s">
        <v>23</v>
      </c>
      <c r="D68" s="82"/>
      <c r="E68" s="83"/>
      <c r="F68" s="81" t="s">
        <v>24</v>
      </c>
      <c r="G68" s="82"/>
      <c r="H68" s="83"/>
      <c r="I68" s="81" t="s">
        <v>25</v>
      </c>
      <c r="J68" s="82"/>
      <c r="K68" s="83"/>
      <c r="L68" s="81" t="s">
        <v>26</v>
      </c>
      <c r="M68" s="82"/>
      <c r="N68" s="83"/>
      <c r="O68" s="81" t="s">
        <v>27</v>
      </c>
      <c r="P68" s="82"/>
      <c r="Q68" s="83"/>
      <c r="R68" s="81" t="s">
        <v>28</v>
      </c>
      <c r="S68" s="82"/>
      <c r="T68" s="83"/>
      <c r="V68" s="88" t="s">
        <v>35</v>
      </c>
      <c r="W68" s="89"/>
    </row>
    <row r="69" spans="1:26">
      <c r="A69" s="111"/>
      <c r="B69" s="100"/>
      <c r="C69" s="6" t="s">
        <v>10</v>
      </c>
      <c r="D69" s="7" t="s">
        <v>11</v>
      </c>
      <c r="E69" s="8" t="s">
        <v>12</v>
      </c>
      <c r="F69" s="6" t="s">
        <v>10</v>
      </c>
      <c r="G69" s="7" t="s">
        <v>11</v>
      </c>
      <c r="H69" s="8" t="s">
        <v>12</v>
      </c>
      <c r="I69" s="6" t="s">
        <v>10</v>
      </c>
      <c r="J69" s="7" t="s">
        <v>11</v>
      </c>
      <c r="K69" s="8" t="s">
        <v>12</v>
      </c>
      <c r="L69" s="6" t="s">
        <v>10</v>
      </c>
      <c r="M69" s="7" t="s">
        <v>11</v>
      </c>
      <c r="N69" s="8" t="s">
        <v>12</v>
      </c>
      <c r="O69" s="6" t="s">
        <v>10</v>
      </c>
      <c r="P69" s="7" t="s">
        <v>11</v>
      </c>
      <c r="Q69" s="8" t="s">
        <v>12</v>
      </c>
      <c r="R69" s="6" t="s">
        <v>10</v>
      </c>
      <c r="S69" s="7" t="s">
        <v>11</v>
      </c>
      <c r="T69" s="8" t="s">
        <v>12</v>
      </c>
      <c r="V69" s="37" t="s">
        <v>11</v>
      </c>
      <c r="W69" s="37" t="s">
        <v>11</v>
      </c>
    </row>
    <row r="70" spans="1:26">
      <c r="A70" s="112"/>
      <c r="B70" s="9"/>
      <c r="C70" s="10">
        <v>67</v>
      </c>
      <c r="D70" s="13">
        <v>113</v>
      </c>
      <c r="E70" s="11">
        <v>1.7014925373134329</v>
      </c>
      <c r="F70" s="10">
        <v>67</v>
      </c>
      <c r="G70" s="13">
        <v>129</v>
      </c>
      <c r="H70" s="11">
        <v>1.9253731343283582</v>
      </c>
      <c r="I70" s="10">
        <v>67</v>
      </c>
      <c r="J70" s="13">
        <v>98</v>
      </c>
      <c r="K70" s="11">
        <v>1.4626865671641791</v>
      </c>
      <c r="L70" s="10">
        <v>67</v>
      </c>
      <c r="M70" s="13">
        <v>118</v>
      </c>
      <c r="N70" s="11">
        <v>1.7611940298507462</v>
      </c>
      <c r="O70" s="10">
        <v>67</v>
      </c>
      <c r="P70" s="13">
        <v>82</v>
      </c>
      <c r="Q70" s="11">
        <v>1.2238805970149254</v>
      </c>
      <c r="R70" s="10">
        <v>67</v>
      </c>
      <c r="S70" s="13">
        <v>79</v>
      </c>
      <c r="T70" s="11">
        <v>1.1791044776119404</v>
      </c>
      <c r="V70" s="13">
        <f>SUM(C70,F70,I70,L70,O70,R70)</f>
        <v>402</v>
      </c>
      <c r="W70" s="13">
        <f>SUM(D70,G70,J70,M70,P70,S70)</f>
        <v>619</v>
      </c>
    </row>
    <row r="71" spans="1:26" ht="15">
      <c r="A71" s="40"/>
      <c r="V71" s="39"/>
      <c r="W71" s="39"/>
    </row>
    <row r="72" spans="1:26">
      <c r="B72" s="32"/>
      <c r="C72" s="81" t="s">
        <v>23</v>
      </c>
      <c r="D72" s="82"/>
      <c r="E72" s="83"/>
      <c r="F72" s="81" t="s">
        <v>24</v>
      </c>
      <c r="G72" s="82"/>
      <c r="H72" s="83"/>
      <c r="I72" s="81" t="s">
        <v>25</v>
      </c>
      <c r="J72" s="82"/>
      <c r="K72" s="83"/>
      <c r="L72" s="81" t="s">
        <v>26</v>
      </c>
      <c r="M72" s="82"/>
      <c r="N72" s="83"/>
      <c r="O72" s="81" t="s">
        <v>27</v>
      </c>
      <c r="P72" s="82"/>
      <c r="Q72" s="83"/>
      <c r="R72" s="81" t="s">
        <v>28</v>
      </c>
      <c r="S72" s="82"/>
      <c r="T72" s="83"/>
      <c r="V72" s="88" t="s">
        <v>35</v>
      </c>
      <c r="W72" s="89" t="s">
        <v>35</v>
      </c>
    </row>
    <row r="73" spans="1:26">
      <c r="B73" s="32"/>
      <c r="C73" s="6" t="s">
        <v>10</v>
      </c>
      <c r="D73" s="7" t="s">
        <v>11</v>
      </c>
      <c r="E73" s="8" t="s">
        <v>12</v>
      </c>
      <c r="F73" s="6" t="s">
        <v>10</v>
      </c>
      <c r="G73" s="7" t="s">
        <v>11</v>
      </c>
      <c r="H73" s="8" t="s">
        <v>12</v>
      </c>
      <c r="I73" s="6" t="s">
        <v>10</v>
      </c>
      <c r="J73" s="7" t="s">
        <v>11</v>
      </c>
      <c r="K73" s="8" t="s">
        <v>12</v>
      </c>
      <c r="L73" s="6" t="s">
        <v>10</v>
      </c>
      <c r="M73" s="7" t="s">
        <v>11</v>
      </c>
      <c r="N73" s="8" t="s">
        <v>12</v>
      </c>
      <c r="O73" s="6" t="s">
        <v>10</v>
      </c>
      <c r="P73" s="7" t="s">
        <v>11</v>
      </c>
      <c r="Q73" s="8" t="s">
        <v>12</v>
      </c>
      <c r="R73" s="6" t="s">
        <v>10</v>
      </c>
      <c r="S73" s="7" t="s">
        <v>11</v>
      </c>
      <c r="T73" s="8" t="s">
        <v>12</v>
      </c>
      <c r="V73" s="6" t="s">
        <v>10</v>
      </c>
      <c r="W73" s="37" t="s">
        <v>11</v>
      </c>
    </row>
    <row r="74" spans="1:26">
      <c r="A74" s="90" t="s">
        <v>37</v>
      </c>
      <c r="B74" s="36" t="s">
        <v>33</v>
      </c>
      <c r="C74" s="10">
        <f>SUM(C47,C61,C66)</f>
        <v>41166.660000000003</v>
      </c>
      <c r="D74" s="10">
        <f>SUM(D47,D61,D66)</f>
        <v>40872</v>
      </c>
      <c r="E74" s="11">
        <v>0.92537313432835822</v>
      </c>
      <c r="F74" s="10">
        <f>SUM(F47,F61,F66)</f>
        <v>41166.660000000003</v>
      </c>
      <c r="G74" s="10">
        <f>SUM(G47,G61,G66)</f>
        <v>44132</v>
      </c>
      <c r="H74" s="11">
        <v>0.9850746268656716</v>
      </c>
      <c r="I74" s="10">
        <f>SUM(I47,I61,I66)</f>
        <v>41166.660000000003</v>
      </c>
      <c r="J74" s="10">
        <f>SUM(J47,J61,J66)</f>
        <v>43335</v>
      </c>
      <c r="K74" s="11">
        <v>1.6417910447761195</v>
      </c>
      <c r="L74" s="10">
        <f>SUM(L47,L61,L66)</f>
        <v>41166.660000000003</v>
      </c>
      <c r="M74" s="10">
        <f>SUM(M47,M61,M66)</f>
        <v>45133</v>
      </c>
      <c r="N74" s="11">
        <v>2.5522388059701493</v>
      </c>
      <c r="O74" s="10">
        <f>SUM(O47,O61,O66)</f>
        <v>41166.660000000003</v>
      </c>
      <c r="P74" s="10">
        <f>SUM(P47,P61,P66)</f>
        <v>45110</v>
      </c>
      <c r="Q74" s="11">
        <v>1.7761194029850746</v>
      </c>
      <c r="R74" s="10">
        <f>SUM(R47,R61,R66)</f>
        <v>41166.660000000003</v>
      </c>
      <c r="S74" s="10">
        <f>SUM(S47,S61,S66)</f>
        <v>39240</v>
      </c>
      <c r="T74" s="11">
        <v>2.4626865671641789</v>
      </c>
      <c r="V74" s="13">
        <f>SUM(C74,F74,I74,L74,O74,R74)</f>
        <v>246999.96000000002</v>
      </c>
      <c r="W74" s="13">
        <f>SUM(D74,G74,J74,M74,P74,S74)</f>
        <v>257822</v>
      </c>
    </row>
    <row r="75" spans="1:26">
      <c r="A75" s="91"/>
      <c r="B75" s="36" t="s">
        <v>34</v>
      </c>
      <c r="C75" s="10">
        <f>SUM(C54,C70)</f>
        <v>310</v>
      </c>
      <c r="D75" s="10">
        <f>SUM(D54,D70)</f>
        <v>465</v>
      </c>
      <c r="E75" s="11">
        <v>0.92537313432835822</v>
      </c>
      <c r="F75" s="10">
        <f>SUM(F54,F70)</f>
        <v>310</v>
      </c>
      <c r="G75" s="10">
        <f>SUM(G54,G70)</f>
        <v>513</v>
      </c>
      <c r="H75" s="11">
        <v>0.9850746268656716</v>
      </c>
      <c r="I75" s="10">
        <f>SUM(I54,I70)</f>
        <v>310</v>
      </c>
      <c r="J75" s="10">
        <f>SUM(J54,J70)</f>
        <v>461</v>
      </c>
      <c r="K75" s="11">
        <v>1.6417910447761195</v>
      </c>
      <c r="L75" s="10">
        <f>SUM(L54,L70)</f>
        <v>310</v>
      </c>
      <c r="M75" s="10">
        <f>SUM(M54,M70)</f>
        <v>500</v>
      </c>
      <c r="N75" s="11">
        <v>2.5522388059701493</v>
      </c>
      <c r="O75" s="10">
        <f>SUM(O54,O70)</f>
        <v>310</v>
      </c>
      <c r="P75" s="10">
        <f>SUM(P54,P70)</f>
        <v>394</v>
      </c>
      <c r="Q75" s="11">
        <v>1.7761194029850746</v>
      </c>
      <c r="R75" s="10">
        <f>SUM(R54,R70)</f>
        <v>310</v>
      </c>
      <c r="S75" s="10">
        <f>SUM(S54,S70)</f>
        <v>370</v>
      </c>
      <c r="T75" s="11">
        <v>2.4626865671641789</v>
      </c>
      <c r="V75" s="13">
        <f>SUM(C75,F75,I75,L75,O75,R75)</f>
        <v>1860</v>
      </c>
      <c r="W75" s="13">
        <f>SUM(D75,G75,J75,M75,P75,S75)</f>
        <v>2703</v>
      </c>
    </row>
    <row r="76" spans="1:26" ht="12" thickBot="1">
      <c r="B76" s="47"/>
      <c r="C76" s="47"/>
      <c r="W76" s="47"/>
    </row>
    <row r="77" spans="1:26" s="39" customFormat="1" ht="19.149999999999999" customHeight="1" thickBot="1">
      <c r="A77" s="85" t="s">
        <v>39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7"/>
      <c r="X77" s="46"/>
    </row>
    <row r="78" spans="1:26" s="39" customFormat="1" ht="15">
      <c r="A78" s="51"/>
      <c r="B78" s="52"/>
      <c r="C78" s="54" t="s">
        <v>10</v>
      </c>
      <c r="D78" s="55" t="s">
        <v>11</v>
      </c>
      <c r="E78" s="56" t="s">
        <v>12</v>
      </c>
      <c r="F78" s="54" t="s">
        <v>10</v>
      </c>
      <c r="G78" s="55" t="s">
        <v>11</v>
      </c>
      <c r="H78" s="56" t="s">
        <v>12</v>
      </c>
      <c r="I78" s="54" t="s">
        <v>10</v>
      </c>
      <c r="J78" s="55" t="s">
        <v>11</v>
      </c>
      <c r="K78" s="56" t="s">
        <v>12</v>
      </c>
      <c r="L78" s="54" t="s">
        <v>10</v>
      </c>
      <c r="M78" s="55" t="s">
        <v>11</v>
      </c>
      <c r="N78" s="56" t="s">
        <v>12</v>
      </c>
      <c r="O78" s="54" t="s">
        <v>10</v>
      </c>
      <c r="P78" s="55" t="s">
        <v>11</v>
      </c>
      <c r="Q78" s="56" t="s">
        <v>12</v>
      </c>
      <c r="R78" s="54" t="s">
        <v>10</v>
      </c>
      <c r="S78" s="55" t="s">
        <v>11</v>
      </c>
      <c r="T78" s="56" t="s">
        <v>12</v>
      </c>
      <c r="U78" s="59"/>
      <c r="V78" s="54" t="s">
        <v>10</v>
      </c>
      <c r="W78" s="55" t="s">
        <v>11</v>
      </c>
      <c r="X78" s="49"/>
      <c r="Y78" s="37"/>
      <c r="Z78" s="43"/>
    </row>
    <row r="79" spans="1:26" s="39" customFormat="1" ht="15">
      <c r="A79" s="108" t="s">
        <v>37</v>
      </c>
      <c r="B79" s="45" t="s">
        <v>33</v>
      </c>
      <c r="C79" s="57">
        <f>SUM(C37,C74)</f>
        <v>82333.320000000007</v>
      </c>
      <c r="D79" s="57">
        <f>SUM(D37,D74)</f>
        <v>78003.803552034748</v>
      </c>
      <c r="E79" s="58">
        <f>D79/C79</f>
        <v>0.94741477146840114</v>
      </c>
      <c r="F79" s="57">
        <f>SUM(F37,F74)</f>
        <v>82333.320000000007</v>
      </c>
      <c r="G79" s="57">
        <f>SUM(G37,G74)</f>
        <v>83800</v>
      </c>
      <c r="H79" s="58">
        <f>G79/F79</f>
        <v>1.017813930010353</v>
      </c>
      <c r="I79" s="57">
        <f>SUM(I37,I74)</f>
        <v>82333.320000000007</v>
      </c>
      <c r="J79" s="57">
        <f>SUM(J37,J74)</f>
        <v>96857.696506423294</v>
      </c>
      <c r="K79" s="58">
        <f>J79/I79</f>
        <v>1.1764094598204382</v>
      </c>
      <c r="L79" s="57">
        <f>SUM(L37,L74)</f>
        <v>82333.320000000007</v>
      </c>
      <c r="M79" s="57">
        <f>SUM(M37,M74)</f>
        <v>93467</v>
      </c>
      <c r="N79" s="58">
        <f>M79/L79</f>
        <v>1.1352269044901868</v>
      </c>
      <c r="O79" s="57">
        <f>SUM(O37,O74)</f>
        <v>82333.320000000007</v>
      </c>
      <c r="P79" s="57">
        <f>SUM(P37,P74)</f>
        <v>87492</v>
      </c>
      <c r="Q79" s="58">
        <f>P79/O79</f>
        <v>1.0626560425353915</v>
      </c>
      <c r="R79" s="57">
        <f>SUM(R37,R74)</f>
        <v>82333.320000000007</v>
      </c>
      <c r="S79" s="57">
        <f>SUM(S37,S74)</f>
        <v>77305</v>
      </c>
      <c r="T79" s="58">
        <f>S79/R79</f>
        <v>0.93892727755907324</v>
      </c>
      <c r="U79" s="60"/>
      <c r="V79" s="62">
        <f>SUM(C79,F79,I79,L79,O79,R79)</f>
        <v>493999.92000000004</v>
      </c>
      <c r="W79" s="62">
        <f>SUM(D79,G79,J79,M79,P79,S79)</f>
        <v>516925.50005845807</v>
      </c>
      <c r="X79" s="50"/>
      <c r="Y79" s="13"/>
      <c r="Z79" s="44"/>
    </row>
    <row r="80" spans="1:26" s="39" customFormat="1" ht="15">
      <c r="A80" s="109"/>
      <c r="B80" s="53" t="s">
        <v>34</v>
      </c>
      <c r="C80" s="57">
        <f>SUM(C38,C75)</f>
        <v>620</v>
      </c>
      <c r="D80" s="57">
        <f>SUM(D38,D75)</f>
        <v>704</v>
      </c>
      <c r="E80" s="58">
        <f>D80/C80</f>
        <v>1.1354838709677419</v>
      </c>
      <c r="F80" s="57">
        <f>SUM(F38,F75)</f>
        <v>620</v>
      </c>
      <c r="G80" s="57">
        <f>SUM(G38,G75)</f>
        <v>802</v>
      </c>
      <c r="H80" s="58">
        <f>G80/F80</f>
        <v>1.2935483870967741</v>
      </c>
      <c r="I80" s="57">
        <f>SUM(I38,I75)</f>
        <v>620</v>
      </c>
      <c r="J80" s="57">
        <f>SUM(J38,J75)</f>
        <v>883</v>
      </c>
      <c r="K80" s="58">
        <f>J80/I80</f>
        <v>1.4241935483870967</v>
      </c>
      <c r="L80" s="57">
        <f>SUM(L38,L75)</f>
        <v>620</v>
      </c>
      <c r="M80" s="57">
        <f>SUM(M38,M75)</f>
        <v>954</v>
      </c>
      <c r="N80" s="58">
        <f>M80/L80</f>
        <v>1.5387096774193549</v>
      </c>
      <c r="O80" s="57">
        <f>SUM(O38,O75)</f>
        <v>620</v>
      </c>
      <c r="P80" s="57">
        <f>SUM(P38,P75)</f>
        <v>703</v>
      </c>
      <c r="Q80" s="58">
        <f>P80/O80</f>
        <v>1.1338709677419354</v>
      </c>
      <c r="R80" s="57">
        <f>SUM(R38,R75)</f>
        <v>620</v>
      </c>
      <c r="S80" s="57">
        <f>SUM(S38,S75)</f>
        <v>788</v>
      </c>
      <c r="T80" s="58">
        <f>S80/R80</f>
        <v>1.2709677419354839</v>
      </c>
      <c r="U80" s="61"/>
      <c r="V80" s="62">
        <f>SUM(C80,F80,I80,L80,O80,R80)</f>
        <v>3720</v>
      </c>
      <c r="W80" s="62">
        <f>SUM(D80,G80,J80,M80,P80,S80)</f>
        <v>4834</v>
      </c>
      <c r="X80" s="50"/>
      <c r="Y80" s="13"/>
      <c r="Z80" s="44"/>
    </row>
    <row r="88" spans="4:4">
      <c r="D88" s="48"/>
    </row>
  </sheetData>
  <mergeCells count="120">
    <mergeCell ref="B19:T19"/>
    <mergeCell ref="F27:H27"/>
    <mergeCell ref="I27:K27"/>
    <mergeCell ref="A79:A80"/>
    <mergeCell ref="A56:A61"/>
    <mergeCell ref="A63:A70"/>
    <mergeCell ref="B11:T11"/>
    <mergeCell ref="B12:B13"/>
    <mergeCell ref="C12:E12"/>
    <mergeCell ref="F12:H12"/>
    <mergeCell ref="I12:K12"/>
    <mergeCell ref="L12:N12"/>
    <mergeCell ref="O12:Q12"/>
    <mergeCell ref="R12:T12"/>
    <mergeCell ref="I49:K49"/>
    <mergeCell ref="L49:N49"/>
    <mergeCell ref="O27:Q27"/>
    <mergeCell ref="R27:T27"/>
    <mergeCell ref="B30:T30"/>
    <mergeCell ref="B31:B32"/>
    <mergeCell ref="C31:E31"/>
    <mergeCell ref="F31:H31"/>
    <mergeCell ref="I31:K31"/>
    <mergeCell ref="F49:H49"/>
    <mergeCell ref="B4:T4"/>
    <mergeCell ref="L5:N5"/>
    <mergeCell ref="O5:Q5"/>
    <mergeCell ref="R5:T5"/>
    <mergeCell ref="B5:B6"/>
    <mergeCell ref="C5:E5"/>
    <mergeCell ref="C3:K3"/>
    <mergeCell ref="L3:T3"/>
    <mergeCell ref="F5:H5"/>
    <mergeCell ref="I5:K5"/>
    <mergeCell ref="O49:Q49"/>
    <mergeCell ref="R49:T49"/>
    <mergeCell ref="B27:B28"/>
    <mergeCell ref="C27:E27"/>
    <mergeCell ref="L27:N27"/>
    <mergeCell ref="L31:N31"/>
    <mergeCell ref="O31:Q31"/>
    <mergeCell ref="R31:T31"/>
    <mergeCell ref="C35:E35"/>
    <mergeCell ref="F35:H35"/>
    <mergeCell ref="I35:K35"/>
    <mergeCell ref="L35:N35"/>
    <mergeCell ref="O35:Q35"/>
    <mergeCell ref="R35:T35"/>
    <mergeCell ref="F57:H57"/>
    <mergeCell ref="I57:K57"/>
    <mergeCell ref="I42:K42"/>
    <mergeCell ref="L42:N42"/>
    <mergeCell ref="R57:T57"/>
    <mergeCell ref="V2:W2"/>
    <mergeCell ref="B20:B21"/>
    <mergeCell ref="C20:E20"/>
    <mergeCell ref="F20:H20"/>
    <mergeCell ref="I20:K20"/>
    <mergeCell ref="L20:N20"/>
    <mergeCell ref="O20:Q20"/>
    <mergeCell ref="R20:T20"/>
    <mergeCell ref="B48:T48"/>
    <mergeCell ref="O42:Q42"/>
    <mergeCell ref="R42:T42"/>
    <mergeCell ref="C40:K40"/>
    <mergeCell ref="L40:T40"/>
    <mergeCell ref="B41:T41"/>
    <mergeCell ref="B42:B43"/>
    <mergeCell ref="A2:U2"/>
    <mergeCell ref="C42:E42"/>
    <mergeCell ref="F42:H42"/>
    <mergeCell ref="A41:A54"/>
    <mergeCell ref="F72:H72"/>
    <mergeCell ref="I72:K72"/>
    <mergeCell ref="B49:B50"/>
    <mergeCell ref="C49:E49"/>
    <mergeCell ref="B26:T26"/>
    <mergeCell ref="B67:T67"/>
    <mergeCell ref="B68:B69"/>
    <mergeCell ref="C68:E68"/>
    <mergeCell ref="F68:H68"/>
    <mergeCell ref="I68:K68"/>
    <mergeCell ref="L68:N68"/>
    <mergeCell ref="O68:Q68"/>
    <mergeCell ref="R68:T68"/>
    <mergeCell ref="B63:T63"/>
    <mergeCell ref="B64:B65"/>
    <mergeCell ref="C64:E64"/>
    <mergeCell ref="F64:H64"/>
    <mergeCell ref="I64:K64"/>
    <mergeCell ref="L64:N64"/>
    <mergeCell ref="O64:Q64"/>
    <mergeCell ref="R64:T64"/>
    <mergeCell ref="B56:T56"/>
    <mergeCell ref="B57:B58"/>
    <mergeCell ref="C57:E57"/>
    <mergeCell ref="L72:N72"/>
    <mergeCell ref="O72:Q72"/>
    <mergeCell ref="L57:N57"/>
    <mergeCell ref="O57:Q57"/>
    <mergeCell ref="A77:W77"/>
    <mergeCell ref="V72:W72"/>
    <mergeCell ref="A74:A75"/>
    <mergeCell ref="A4:A17"/>
    <mergeCell ref="A19:A24"/>
    <mergeCell ref="A26:A33"/>
    <mergeCell ref="A37:A38"/>
    <mergeCell ref="R72:T72"/>
    <mergeCell ref="V5:W5"/>
    <mergeCell ref="V12:W12"/>
    <mergeCell ref="V20:W20"/>
    <mergeCell ref="V27:W27"/>
    <mergeCell ref="V31:W31"/>
    <mergeCell ref="V35:W35"/>
    <mergeCell ref="V42:W42"/>
    <mergeCell ref="V49:W49"/>
    <mergeCell ref="V57:W57"/>
    <mergeCell ref="V64:W64"/>
    <mergeCell ref="V68:W68"/>
    <mergeCell ref="C72:E72"/>
  </mergeCells>
  <printOptions horizontalCentered="1"/>
  <pageMargins left="0.35433070866141736" right="0.31496062992125984" top="0.78740157480314965" bottom="0.78740157480314965" header="0.31496062992125984" footer="0.31496062992125984"/>
  <pageSetup paperSize="9" scale="72" orientation="landscape" r:id="rId1"/>
  <headerFooter>
    <oddHeader xml:space="preserve">&amp;L&amp;G&amp;CPRONTOS SOCORROS MUNICIPAIS DE TABOÃO DA SERRA
SPDM / OSS - Associação Paulista para o Desenvolvimento da Medicina
</oddHeader>
  </headerFooter>
  <rowBreaks count="1" manualBreakCount="1">
    <brk id="39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25"/>
  <sheetViews>
    <sheetView showGridLines="0" tabSelected="1" topLeftCell="A7" zoomScaleNormal="100" workbookViewId="0">
      <selection activeCell="B16" sqref="B16:C16"/>
    </sheetView>
  </sheetViews>
  <sheetFormatPr defaultColWidth="8.85546875" defaultRowHeight="20.45" customHeight="1"/>
  <cols>
    <col min="1" max="1" width="38.140625" style="63" bestFit="1" customWidth="1"/>
    <col min="2" max="7" width="15.7109375" style="63" customWidth="1"/>
    <col min="8" max="16384" width="8.85546875" style="63"/>
  </cols>
  <sheetData>
    <row r="3" spans="1:9" ht="12.75"/>
    <row r="4" spans="1:9" ht="12.75">
      <c r="A4" s="117" t="s">
        <v>40</v>
      </c>
      <c r="B4" s="117"/>
      <c r="C4" s="117"/>
      <c r="D4" s="117"/>
      <c r="E4" s="117"/>
      <c r="F4" s="117"/>
      <c r="G4" s="117"/>
    </row>
    <row r="5" spans="1:9" ht="12.75">
      <c r="A5" s="117" t="s">
        <v>41</v>
      </c>
      <c r="B5" s="117"/>
      <c r="C5" s="117"/>
      <c r="D5" s="117"/>
      <c r="E5" s="117"/>
      <c r="F5" s="117"/>
      <c r="G5" s="117"/>
    </row>
    <row r="6" spans="1:9" ht="13.5" thickBot="1">
      <c r="A6" s="64"/>
      <c r="B6" s="64"/>
      <c r="C6" s="64"/>
      <c r="D6" s="64"/>
      <c r="E6" s="64"/>
      <c r="F6" s="64"/>
      <c r="G6" s="64"/>
    </row>
    <row r="7" spans="1:9" ht="13.5" thickBot="1">
      <c r="A7" s="118" t="s">
        <v>45</v>
      </c>
      <c r="B7" s="119"/>
      <c r="C7" s="119"/>
      <c r="D7" s="119"/>
      <c r="E7" s="119"/>
      <c r="F7" s="119"/>
      <c r="G7" s="120"/>
    </row>
    <row r="8" spans="1:9" ht="12.75">
      <c r="A8" s="113" t="s">
        <v>3</v>
      </c>
      <c r="B8" s="115" t="s">
        <v>42</v>
      </c>
      <c r="C8" s="115"/>
      <c r="D8" s="115" t="s">
        <v>43</v>
      </c>
      <c r="E8" s="115"/>
      <c r="F8" s="115" t="s">
        <v>44</v>
      </c>
      <c r="G8" s="116"/>
    </row>
    <row r="9" spans="1:9" ht="12.75">
      <c r="A9" s="114"/>
      <c r="B9" s="65" t="s">
        <v>10</v>
      </c>
      <c r="C9" s="66" t="s">
        <v>11</v>
      </c>
      <c r="D9" s="65" t="s">
        <v>10</v>
      </c>
      <c r="E9" s="66" t="s">
        <v>11</v>
      </c>
      <c r="F9" s="65" t="s">
        <v>10</v>
      </c>
      <c r="G9" s="67" t="s">
        <v>11</v>
      </c>
    </row>
    <row r="10" spans="1:9" ht="12.75">
      <c r="A10" s="68" t="s">
        <v>13</v>
      </c>
      <c r="B10" s="69">
        <v>147048</v>
      </c>
      <c r="C10" s="69">
        <v>151069.23670338345</v>
      </c>
      <c r="D10" s="69">
        <v>147048</v>
      </c>
      <c r="E10" s="69">
        <v>148088</v>
      </c>
      <c r="F10" s="70">
        <v>294096</v>
      </c>
      <c r="G10" s="71">
        <v>299157.23670338345</v>
      </c>
    </row>
    <row r="11" spans="1:9" ht="12.75">
      <c r="A11" s="68" t="s">
        <v>14</v>
      </c>
      <c r="B11" s="69">
        <v>22464</v>
      </c>
      <c r="C11" s="69">
        <v>16770.980498818695</v>
      </c>
      <c r="D11" s="69">
        <v>22464</v>
      </c>
      <c r="E11" s="69">
        <v>18406</v>
      </c>
      <c r="F11" s="70">
        <v>44928</v>
      </c>
      <c r="G11" s="71">
        <v>35176.980498818695</v>
      </c>
    </row>
    <row r="12" spans="1:9" ht="12.75">
      <c r="A12" s="68" t="s">
        <v>30</v>
      </c>
      <c r="B12" s="72">
        <v>67407.959999999992</v>
      </c>
      <c r="C12" s="72">
        <v>84008</v>
      </c>
      <c r="D12" s="69">
        <v>67407.959999999992</v>
      </c>
      <c r="E12" s="69">
        <v>84332</v>
      </c>
      <c r="F12" s="70">
        <v>134815.91999999998</v>
      </c>
      <c r="G12" s="71">
        <v>168340</v>
      </c>
    </row>
    <row r="13" spans="1:9" ht="12.75">
      <c r="A13" s="68" t="s">
        <v>29</v>
      </c>
      <c r="B13" s="69">
        <v>10080</v>
      </c>
      <c r="C13" s="69">
        <v>7255.2828562559271</v>
      </c>
      <c r="D13" s="69">
        <v>10080</v>
      </c>
      <c r="E13" s="69">
        <v>6996</v>
      </c>
      <c r="F13" s="70">
        <v>20160</v>
      </c>
      <c r="G13" s="71">
        <v>14251.282856255926</v>
      </c>
    </row>
    <row r="14" spans="1:9" ht="13.5" thickBot="1">
      <c r="A14" s="73" t="s">
        <v>16</v>
      </c>
      <c r="B14" s="74">
        <f t="shared" ref="B14:G14" si="0">SUM(B10:B13)</f>
        <v>246999.96</v>
      </c>
      <c r="C14" s="74">
        <f t="shared" si="0"/>
        <v>259103.50005845804</v>
      </c>
      <c r="D14" s="74">
        <f t="shared" si="0"/>
        <v>246999.96</v>
      </c>
      <c r="E14" s="74">
        <f t="shared" si="0"/>
        <v>257822</v>
      </c>
      <c r="F14" s="74">
        <f t="shared" si="0"/>
        <v>493999.92</v>
      </c>
      <c r="G14" s="75">
        <f t="shared" si="0"/>
        <v>516925.50005845807</v>
      </c>
      <c r="I14" s="76"/>
    </row>
    <row r="15" spans="1:9" ht="13.5" thickBot="1">
      <c r="A15" s="77"/>
      <c r="B15" s="78"/>
      <c r="C15" s="78"/>
      <c r="D15" s="78"/>
      <c r="E15" s="78"/>
      <c r="F15" s="78"/>
      <c r="G15" s="79"/>
    </row>
    <row r="16" spans="1:9" ht="12.75">
      <c r="A16" s="113" t="s">
        <v>18</v>
      </c>
      <c r="B16" s="115" t="s">
        <v>42</v>
      </c>
      <c r="C16" s="115"/>
      <c r="D16" s="115" t="s">
        <v>43</v>
      </c>
      <c r="E16" s="115"/>
      <c r="F16" s="115" t="s">
        <v>44</v>
      </c>
      <c r="G16" s="116"/>
    </row>
    <row r="17" spans="1:7" ht="12.75">
      <c r="A17" s="114"/>
      <c r="B17" s="65" t="s">
        <v>10</v>
      </c>
      <c r="C17" s="66" t="s">
        <v>11</v>
      </c>
      <c r="D17" s="65" t="s">
        <v>10</v>
      </c>
      <c r="E17" s="66" t="s">
        <v>11</v>
      </c>
      <c r="F17" s="65" t="s">
        <v>10</v>
      </c>
      <c r="G17" s="67" t="s">
        <v>11</v>
      </c>
    </row>
    <row r="18" spans="1:7" ht="12.75">
      <c r="A18" s="68" t="s">
        <v>19</v>
      </c>
      <c r="B18" s="69">
        <v>732</v>
      </c>
      <c r="C18" s="69">
        <v>557</v>
      </c>
      <c r="D18" s="69">
        <v>732</v>
      </c>
      <c r="E18" s="69">
        <v>686</v>
      </c>
      <c r="F18" s="70">
        <v>1464</v>
      </c>
      <c r="G18" s="71">
        <v>1243</v>
      </c>
    </row>
    <row r="19" spans="1:7" ht="12.75">
      <c r="A19" s="68" t="s">
        <v>20</v>
      </c>
      <c r="B19" s="69">
        <v>102</v>
      </c>
      <c r="C19" s="69">
        <v>64</v>
      </c>
      <c r="D19" s="69">
        <v>102</v>
      </c>
      <c r="E19" s="69">
        <v>46</v>
      </c>
      <c r="F19" s="70">
        <v>204</v>
      </c>
      <c r="G19" s="71">
        <v>110</v>
      </c>
    </row>
    <row r="20" spans="1:7" ht="12.75">
      <c r="A20" s="68" t="s">
        <v>30</v>
      </c>
      <c r="B20" s="69">
        <v>402</v>
      </c>
      <c r="C20" s="69">
        <v>693</v>
      </c>
      <c r="D20" s="69">
        <v>402</v>
      </c>
      <c r="E20" s="69">
        <v>619</v>
      </c>
      <c r="F20" s="70">
        <v>804</v>
      </c>
      <c r="G20" s="71">
        <v>1312</v>
      </c>
    </row>
    <row r="21" spans="1:7" ht="12.75">
      <c r="A21" s="68" t="s">
        <v>13</v>
      </c>
      <c r="B21" s="69">
        <v>624</v>
      </c>
      <c r="C21" s="69">
        <v>817</v>
      </c>
      <c r="D21" s="69">
        <v>624</v>
      </c>
      <c r="E21" s="69">
        <v>1352</v>
      </c>
      <c r="F21" s="70">
        <v>1248</v>
      </c>
      <c r="G21" s="71">
        <v>2169</v>
      </c>
    </row>
    <row r="22" spans="1:7" ht="13.5" thickBot="1">
      <c r="A22" s="73" t="s">
        <v>16</v>
      </c>
      <c r="B22" s="74">
        <f>SUM(B18:B21)</f>
        <v>1860</v>
      </c>
      <c r="C22" s="74">
        <f>SUM(C18:C21)</f>
        <v>2131</v>
      </c>
      <c r="D22" s="74">
        <f t="shared" ref="D22:E22" si="1">SUM(D18:D21)</f>
        <v>1860</v>
      </c>
      <c r="E22" s="74">
        <f t="shared" si="1"/>
        <v>2703</v>
      </c>
      <c r="F22" s="74">
        <f>SUM(F18:F21)</f>
        <v>3720</v>
      </c>
      <c r="G22" s="75">
        <f>SUM(G18:G21)</f>
        <v>4834</v>
      </c>
    </row>
    <row r="23" spans="1:7" ht="20.45" customHeight="1">
      <c r="A23" s="80" t="s">
        <v>46</v>
      </c>
    </row>
    <row r="24" spans="1:7" ht="20.45" customHeight="1">
      <c r="E24" s="76"/>
    </row>
    <row r="25" spans="1:7" ht="20.45" customHeight="1">
      <c r="E25" s="76"/>
    </row>
  </sheetData>
  <mergeCells count="11">
    <mergeCell ref="A16:A17"/>
    <mergeCell ref="B16:C16"/>
    <mergeCell ref="D16:E16"/>
    <mergeCell ref="F16:G16"/>
    <mergeCell ref="A4:G4"/>
    <mergeCell ref="A5:G5"/>
    <mergeCell ref="A7:G7"/>
    <mergeCell ref="A8:A9"/>
    <mergeCell ref="B8:C8"/>
    <mergeCell ref="D8:E8"/>
    <mergeCell ref="F8:G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CONTRATO REALIZADO</vt:lpstr>
      <vt:lpstr>1º e 2º Semestre</vt:lpstr>
      <vt:lpstr>'CONTRATO REALIZADO'!Area_de_impressao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6380613</dc:creator>
  <cp:lastModifiedBy>Eliana Oliveira Gabriel Cabral</cp:lastModifiedBy>
  <cp:lastPrinted>2018-09-18T19:24:34Z</cp:lastPrinted>
  <dcterms:created xsi:type="dcterms:W3CDTF">2017-01-13T13:20:19Z</dcterms:created>
  <dcterms:modified xsi:type="dcterms:W3CDTF">2019-05-21T20:01:55Z</dcterms:modified>
</cp:coreProperties>
</file>