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B4A03837-6C62-4B88-9B73-9A6BCD4C6FCA}" xr6:coauthVersionLast="43" xr6:coauthVersionMax="43" xr10:uidLastSave="{00000000-0000-0000-0000-000000000000}"/>
  <bookViews>
    <workbookView xWindow="-120" yWindow="-120" windowWidth="24240" windowHeight="13140" firstSheet="6" activeTab="6" xr2:uid="{00000000-000D-0000-FFFF-FFFF00000000}"/>
  </bookViews>
  <sheets>
    <sheet name="capa" sheetId="6" state="hidden" r:id="rId1"/>
    <sheet name="umts" sheetId="1" state="hidden" r:id="rId2"/>
    <sheet name="psi" sheetId="2" state="hidden" r:id="rId3"/>
    <sheet name="upa" sheetId="3" state="hidden" r:id="rId4"/>
    <sheet name="suemts" sheetId="4" state="hidden" r:id="rId5"/>
    <sheet name="cont x real" sheetId="5" state="hidden" r:id="rId6"/>
    <sheet name="SITE" sheetId="7" r:id="rId7"/>
  </sheets>
  <externalReferences>
    <externalReference r:id="rId8"/>
  </externalReferences>
  <definedNames>
    <definedName name="_xlnm.Print_Area" localSheetId="0">capa!$A$1:$J$46</definedName>
    <definedName name="_xlnm.Print_Area" localSheetId="5">'cont x real'!$A$1:$W$98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7" l="1"/>
  <c r="C20" i="7"/>
  <c r="C19" i="7"/>
  <c r="C18" i="7"/>
  <c r="C13" i="7"/>
  <c r="C12" i="7"/>
  <c r="C11" i="7"/>
  <c r="C10" i="7"/>
  <c r="C22" i="7" l="1"/>
  <c r="F10" i="3" l="1"/>
  <c r="R76" i="5" l="1"/>
  <c r="L76" i="5"/>
  <c r="I75" i="5"/>
  <c r="W71" i="5"/>
  <c r="V71" i="5"/>
  <c r="T71" i="5"/>
  <c r="Q71" i="5"/>
  <c r="N71" i="5"/>
  <c r="K71" i="5"/>
  <c r="H71" i="5"/>
  <c r="E71" i="5"/>
  <c r="W67" i="5"/>
  <c r="V67" i="5"/>
  <c r="T67" i="5"/>
  <c r="Q67" i="5"/>
  <c r="N67" i="5"/>
  <c r="K67" i="5"/>
  <c r="H67" i="5"/>
  <c r="E67" i="5"/>
  <c r="S62" i="5"/>
  <c r="T62" i="5" s="1"/>
  <c r="R62" i="5"/>
  <c r="P62" i="5"/>
  <c r="O62" i="5"/>
  <c r="Q62" i="5" s="1"/>
  <c r="M62" i="5"/>
  <c r="N62" i="5" s="1"/>
  <c r="L62" i="5"/>
  <c r="K62" i="5"/>
  <c r="J62" i="5"/>
  <c r="I62" i="5"/>
  <c r="G62" i="5"/>
  <c r="H62" i="5" s="1"/>
  <c r="F62" i="5"/>
  <c r="D62" i="5"/>
  <c r="C62" i="5"/>
  <c r="E62" i="5" s="1"/>
  <c r="W61" i="5"/>
  <c r="V61" i="5"/>
  <c r="T61" i="5"/>
  <c r="Q61" i="5"/>
  <c r="N61" i="5"/>
  <c r="K61" i="5"/>
  <c r="H61" i="5"/>
  <c r="E61" i="5"/>
  <c r="W60" i="5"/>
  <c r="W62" i="5" s="1"/>
  <c r="V60" i="5"/>
  <c r="V62" i="5" s="1"/>
  <c r="T60" i="5"/>
  <c r="Q60" i="5"/>
  <c r="N60" i="5"/>
  <c r="K60" i="5"/>
  <c r="H60" i="5"/>
  <c r="E60" i="5"/>
  <c r="S55" i="5"/>
  <c r="S76" i="5" s="1"/>
  <c r="N102" i="5" s="1"/>
  <c r="R55" i="5"/>
  <c r="P55" i="5"/>
  <c r="P76" i="5" s="1"/>
  <c r="M102" i="5" s="1"/>
  <c r="O55" i="5"/>
  <c r="O76" i="5" s="1"/>
  <c r="M55" i="5"/>
  <c r="N55" i="5" s="1"/>
  <c r="L55" i="5"/>
  <c r="K55" i="5"/>
  <c r="J55" i="5"/>
  <c r="J76" i="5" s="1"/>
  <c r="K102" i="5" s="1"/>
  <c r="I55" i="5"/>
  <c r="I76" i="5" s="1"/>
  <c r="G55" i="5"/>
  <c r="G76" i="5" s="1"/>
  <c r="J102" i="5" s="1"/>
  <c r="F55" i="5"/>
  <c r="F76" i="5" s="1"/>
  <c r="D55" i="5"/>
  <c r="D76" i="5" s="1"/>
  <c r="C55" i="5"/>
  <c r="C76" i="5" s="1"/>
  <c r="W54" i="5"/>
  <c r="V54" i="5"/>
  <c r="T54" i="5"/>
  <c r="Q54" i="5"/>
  <c r="N54" i="5"/>
  <c r="K54" i="5"/>
  <c r="H54" i="5"/>
  <c r="E54" i="5"/>
  <c r="W53" i="5"/>
  <c r="V53" i="5"/>
  <c r="T53" i="5"/>
  <c r="Q53" i="5"/>
  <c r="N53" i="5"/>
  <c r="K53" i="5"/>
  <c r="H53" i="5"/>
  <c r="E53" i="5"/>
  <c r="W52" i="5"/>
  <c r="W55" i="5" s="1"/>
  <c r="V52" i="5"/>
  <c r="V55" i="5" s="1"/>
  <c r="T52" i="5"/>
  <c r="Q52" i="5"/>
  <c r="N52" i="5"/>
  <c r="K52" i="5"/>
  <c r="H52" i="5"/>
  <c r="E52" i="5"/>
  <c r="S48" i="5"/>
  <c r="S75" i="5" s="1"/>
  <c r="N101" i="5" s="1"/>
  <c r="R48" i="5"/>
  <c r="R75" i="5" s="1"/>
  <c r="P48" i="5"/>
  <c r="P75" i="5" s="1"/>
  <c r="M101" i="5" s="1"/>
  <c r="O48" i="5"/>
  <c r="Q48" i="5" s="1"/>
  <c r="N48" i="5"/>
  <c r="M48" i="5"/>
  <c r="M75" i="5" s="1"/>
  <c r="L101" i="5" s="1"/>
  <c r="L48" i="5"/>
  <c r="L75" i="5" s="1"/>
  <c r="J48" i="5"/>
  <c r="K48" i="5" s="1"/>
  <c r="I48" i="5"/>
  <c r="G48" i="5"/>
  <c r="G75" i="5" s="1"/>
  <c r="J101" i="5" s="1"/>
  <c r="F48" i="5"/>
  <c r="F75" i="5" s="1"/>
  <c r="D48" i="5"/>
  <c r="D75" i="5" s="1"/>
  <c r="C48" i="5"/>
  <c r="E48" i="5" s="1"/>
  <c r="W47" i="5"/>
  <c r="V47" i="5"/>
  <c r="T47" i="5"/>
  <c r="Q47" i="5"/>
  <c r="N47" i="5"/>
  <c r="K47" i="5"/>
  <c r="H47" i="5"/>
  <c r="E47" i="5"/>
  <c r="W46" i="5"/>
  <c r="V46" i="5"/>
  <c r="T46" i="5"/>
  <c r="Q46" i="5"/>
  <c r="N46" i="5"/>
  <c r="K46" i="5"/>
  <c r="H46" i="5"/>
  <c r="E46" i="5"/>
  <c r="W45" i="5"/>
  <c r="W48" i="5" s="1"/>
  <c r="V45" i="5"/>
  <c r="V48" i="5" s="1"/>
  <c r="T45" i="5"/>
  <c r="Q45" i="5"/>
  <c r="N45" i="5"/>
  <c r="K45" i="5"/>
  <c r="H45" i="5"/>
  <c r="E45" i="5"/>
  <c r="W33" i="5"/>
  <c r="V33" i="5"/>
  <c r="T33" i="5"/>
  <c r="Q33" i="5"/>
  <c r="N33" i="5"/>
  <c r="K33" i="5"/>
  <c r="H33" i="5"/>
  <c r="E33" i="5"/>
  <c r="W29" i="5"/>
  <c r="V29" i="5"/>
  <c r="T29" i="5"/>
  <c r="Q29" i="5"/>
  <c r="N29" i="5"/>
  <c r="K29" i="5"/>
  <c r="H29" i="5"/>
  <c r="E29" i="5"/>
  <c r="S24" i="5"/>
  <c r="T24" i="5" s="1"/>
  <c r="R24" i="5"/>
  <c r="R37" i="5" s="1"/>
  <c r="P24" i="5"/>
  <c r="O24" i="5"/>
  <c r="Q24" i="5" s="1"/>
  <c r="M24" i="5"/>
  <c r="N24" i="5" s="1"/>
  <c r="L24" i="5"/>
  <c r="J24" i="5"/>
  <c r="J37" i="5" s="1"/>
  <c r="I24" i="5"/>
  <c r="G24" i="5"/>
  <c r="H24" i="5" s="1"/>
  <c r="F24" i="5"/>
  <c r="F37" i="5" s="1"/>
  <c r="D24" i="5"/>
  <c r="C24" i="5"/>
  <c r="E24" i="5" s="1"/>
  <c r="W23" i="5"/>
  <c r="V23" i="5"/>
  <c r="T23" i="5"/>
  <c r="Q23" i="5"/>
  <c r="N23" i="5"/>
  <c r="K23" i="5"/>
  <c r="H23" i="5"/>
  <c r="E23" i="5"/>
  <c r="W22" i="5"/>
  <c r="W24" i="5" s="1"/>
  <c r="V22" i="5"/>
  <c r="V24" i="5" s="1"/>
  <c r="T22" i="5"/>
  <c r="Q22" i="5"/>
  <c r="N22" i="5"/>
  <c r="K22" i="5"/>
  <c r="H22" i="5"/>
  <c r="E22" i="5"/>
  <c r="S17" i="5"/>
  <c r="T17" i="5" s="1"/>
  <c r="R17" i="5"/>
  <c r="R38" i="5" s="1"/>
  <c r="P17" i="5"/>
  <c r="P38" i="5" s="1"/>
  <c r="O17" i="5"/>
  <c r="Q17" i="5" s="1"/>
  <c r="N17" i="5"/>
  <c r="M17" i="5"/>
  <c r="M38" i="5" s="1"/>
  <c r="L17" i="5"/>
  <c r="L38" i="5" s="1"/>
  <c r="J17" i="5"/>
  <c r="J38" i="5" s="1"/>
  <c r="I17" i="5"/>
  <c r="I38" i="5" s="1"/>
  <c r="G17" i="5"/>
  <c r="H17" i="5" s="1"/>
  <c r="F17" i="5"/>
  <c r="F38" i="5" s="1"/>
  <c r="D17" i="5"/>
  <c r="D38" i="5" s="1"/>
  <c r="C17" i="5"/>
  <c r="E17" i="5" s="1"/>
  <c r="W16" i="5"/>
  <c r="V16" i="5"/>
  <c r="T16" i="5"/>
  <c r="Q16" i="5"/>
  <c r="N16" i="5"/>
  <c r="K16" i="5"/>
  <c r="H16" i="5"/>
  <c r="E16" i="5"/>
  <c r="W15" i="5"/>
  <c r="V15" i="5"/>
  <c r="T15" i="5"/>
  <c r="Q15" i="5"/>
  <c r="N15" i="5"/>
  <c r="K15" i="5"/>
  <c r="H15" i="5"/>
  <c r="E15" i="5"/>
  <c r="W14" i="5"/>
  <c r="W17" i="5" s="1"/>
  <c r="V14" i="5"/>
  <c r="V17" i="5" s="1"/>
  <c r="T14" i="5"/>
  <c r="Q14" i="5"/>
  <c r="N14" i="5"/>
  <c r="K14" i="5"/>
  <c r="H14" i="5"/>
  <c r="E14" i="5"/>
  <c r="R10" i="5"/>
  <c r="T10" i="5" s="1"/>
  <c r="Q10" i="5"/>
  <c r="P10" i="5"/>
  <c r="P37" i="5" s="1"/>
  <c r="O10" i="5"/>
  <c r="M10" i="5"/>
  <c r="L10" i="5"/>
  <c r="L37" i="5" s="1"/>
  <c r="J10" i="5"/>
  <c r="K10" i="5" s="1"/>
  <c r="I10" i="5"/>
  <c r="I37" i="5" s="1"/>
  <c r="G10" i="5"/>
  <c r="F10" i="5"/>
  <c r="H10" i="5" s="1"/>
  <c r="E10" i="5"/>
  <c r="D10" i="5"/>
  <c r="D37" i="5" s="1"/>
  <c r="C10" i="5"/>
  <c r="W9" i="5"/>
  <c r="V9" i="5"/>
  <c r="T9" i="5"/>
  <c r="Q9" i="5"/>
  <c r="N9" i="5"/>
  <c r="K9" i="5"/>
  <c r="H9" i="5"/>
  <c r="E9" i="5"/>
  <c r="W8" i="5"/>
  <c r="V8" i="5"/>
  <c r="T8" i="5"/>
  <c r="Q8" i="5"/>
  <c r="N8" i="5"/>
  <c r="K8" i="5"/>
  <c r="H8" i="5"/>
  <c r="E8" i="5"/>
  <c r="W7" i="5"/>
  <c r="W10" i="5" s="1"/>
  <c r="V7" i="5"/>
  <c r="V10" i="5" s="1"/>
  <c r="T7" i="5"/>
  <c r="Q7" i="5"/>
  <c r="N7" i="5"/>
  <c r="K7" i="5"/>
  <c r="H7" i="5"/>
  <c r="E7" i="5"/>
  <c r="M37" i="5" l="1"/>
  <c r="W37" i="5" s="1"/>
  <c r="C102" i="5"/>
  <c r="E102" i="5"/>
  <c r="K38" i="5"/>
  <c r="G101" i="5"/>
  <c r="W76" i="5"/>
  <c r="I102" i="5"/>
  <c r="F101" i="5"/>
  <c r="N37" i="5"/>
  <c r="Q38" i="5"/>
  <c r="G102" i="5"/>
  <c r="E101" i="5"/>
  <c r="K37" i="5"/>
  <c r="C101" i="5"/>
  <c r="F102" i="5"/>
  <c r="N38" i="5"/>
  <c r="I101" i="5"/>
  <c r="V76" i="5"/>
  <c r="N10" i="5"/>
  <c r="K17" i="5"/>
  <c r="G37" i="5"/>
  <c r="S37" i="5"/>
  <c r="G38" i="5"/>
  <c r="S38" i="5"/>
  <c r="C75" i="5"/>
  <c r="V75" i="5" s="1"/>
  <c r="O75" i="5"/>
  <c r="H48" i="5"/>
  <c r="T48" i="5"/>
  <c r="H55" i="5"/>
  <c r="T55" i="5"/>
  <c r="J75" i="5"/>
  <c r="K101" i="5" s="1"/>
  <c r="M76" i="5"/>
  <c r="L102" i="5" s="1"/>
  <c r="K24" i="5"/>
  <c r="C37" i="5"/>
  <c r="O37" i="5"/>
  <c r="Q37" i="5" s="1"/>
  <c r="C38" i="5"/>
  <c r="E38" i="5" s="1"/>
  <c r="O38" i="5"/>
  <c r="E55" i="5"/>
  <c r="Q55" i="5"/>
  <c r="V37" i="5" l="1"/>
  <c r="H101" i="5"/>
  <c r="T37" i="5"/>
  <c r="D102" i="5"/>
  <c r="H38" i="5"/>
  <c r="D101" i="5"/>
  <c r="H37" i="5"/>
  <c r="W75" i="5"/>
  <c r="V38" i="5"/>
  <c r="H102" i="5"/>
  <c r="T38" i="5"/>
  <c r="E37" i="5"/>
  <c r="W38" i="5"/>
  <c r="B21" i="7" l="1"/>
  <c r="B20" i="7"/>
  <c r="B19" i="7"/>
  <c r="B18" i="7"/>
  <c r="B13" i="7"/>
  <c r="B12" i="7"/>
  <c r="B11" i="7"/>
  <c r="B10" i="7"/>
  <c r="G19" i="7" l="1"/>
  <c r="G21" i="7"/>
  <c r="F20" i="7"/>
  <c r="G12" i="7"/>
  <c r="F12" i="7"/>
  <c r="F11" i="7"/>
  <c r="F21" i="7"/>
  <c r="G20" i="7"/>
  <c r="F19" i="7"/>
  <c r="E22" i="7"/>
  <c r="D22" i="7"/>
  <c r="G13" i="7"/>
  <c r="F13" i="7"/>
  <c r="G11" i="7"/>
  <c r="E14" i="7"/>
  <c r="D14" i="7"/>
  <c r="C14" i="7" l="1"/>
  <c r="B22" i="7"/>
  <c r="B14" i="7"/>
  <c r="G10" i="7"/>
  <c r="G14" i="7" s="1"/>
  <c r="G18" i="7"/>
  <c r="G22" i="7" s="1"/>
  <c r="F10" i="7"/>
  <c r="F14" i="7" s="1"/>
  <c r="F18" i="7"/>
  <c r="F22" i="7" s="1"/>
  <c r="M17" i="3" l="1"/>
  <c r="M16" i="3"/>
  <c r="S17" i="3"/>
  <c r="S16" i="3"/>
  <c r="S9" i="3"/>
  <c r="S8" i="3"/>
  <c r="S23" i="2"/>
  <c r="S19" i="2"/>
  <c r="P23" i="2"/>
  <c r="P19" i="2"/>
  <c r="M23" i="2"/>
  <c r="M19" i="2"/>
  <c r="J23" i="2"/>
  <c r="J19" i="2"/>
  <c r="O18" i="3" l="1"/>
  <c r="P18" i="3" s="1"/>
  <c r="P17" i="3"/>
  <c r="P16" i="3"/>
  <c r="L18" i="3" l="1"/>
  <c r="M18" i="3" s="1"/>
  <c r="I18" i="3" l="1"/>
  <c r="J18" i="3" s="1"/>
  <c r="J17" i="3"/>
  <c r="J16" i="3"/>
  <c r="G23" i="2" l="1"/>
  <c r="G19" i="2"/>
  <c r="D23" i="2"/>
  <c r="D19" i="2"/>
  <c r="G17" i="3"/>
  <c r="G16" i="3"/>
  <c r="F18" i="3"/>
  <c r="G18" i="3" s="1"/>
  <c r="D17" i="3" l="1"/>
  <c r="D16" i="3"/>
  <c r="C18" i="3"/>
  <c r="D18" i="3" s="1"/>
  <c r="J20" i="4"/>
  <c r="K20" i="4"/>
  <c r="L20" i="4"/>
  <c r="M20" i="4"/>
  <c r="N20" i="4"/>
  <c r="J9" i="4"/>
  <c r="K9" i="4"/>
  <c r="L9" i="4"/>
  <c r="M9" i="4"/>
  <c r="N9" i="4"/>
  <c r="D20" i="4"/>
  <c r="E20" i="4"/>
  <c r="F20" i="4"/>
  <c r="G20" i="4"/>
  <c r="H20" i="4"/>
  <c r="I20" i="4"/>
  <c r="C20" i="4"/>
  <c r="E9" i="4"/>
  <c r="F9" i="4"/>
  <c r="G9" i="4"/>
  <c r="H9" i="4"/>
  <c r="I9" i="4"/>
  <c r="S12" i="2" l="1"/>
  <c r="S8" i="2"/>
  <c r="P9" i="3" l="1"/>
  <c r="P8" i="3"/>
  <c r="O10" i="3"/>
  <c r="P10" i="3" s="1"/>
  <c r="P12" i="2"/>
  <c r="P8" i="2"/>
  <c r="L10" i="3" l="1"/>
  <c r="M10" i="3" l="1"/>
  <c r="M9" i="3"/>
  <c r="M8" i="3"/>
  <c r="J8" i="3"/>
  <c r="J9" i="3"/>
  <c r="M8" i="2" l="1"/>
  <c r="M12" i="2"/>
  <c r="J12" i="2"/>
  <c r="J8" i="2"/>
  <c r="C9" i="4" l="1"/>
  <c r="I10" i="3"/>
  <c r="J10" i="3" l="1"/>
  <c r="G10" i="3"/>
  <c r="G9" i="3"/>
  <c r="G8" i="3"/>
  <c r="D9" i="3"/>
  <c r="D10" i="3"/>
  <c r="D8" i="3"/>
  <c r="D9" i="4" l="1"/>
  <c r="G12" i="2"/>
  <c r="G8" i="2"/>
  <c r="D12" i="2"/>
  <c r="D8" i="2"/>
  <c r="R33" i="1" l="1"/>
  <c r="S33" i="1" s="1"/>
  <c r="Q33" i="1"/>
  <c r="O33" i="1"/>
  <c r="N33" i="1"/>
  <c r="L33" i="1"/>
  <c r="K33" i="1"/>
  <c r="I33" i="1"/>
  <c r="H33" i="1"/>
  <c r="F33" i="1"/>
  <c r="E33" i="1"/>
  <c r="C33" i="1"/>
  <c r="B33" i="1"/>
  <c r="S32" i="1"/>
  <c r="P32" i="1"/>
  <c r="M32" i="1"/>
  <c r="J32" i="1"/>
  <c r="G32" i="1"/>
  <c r="D32" i="1"/>
  <c r="S31" i="1"/>
  <c r="P31" i="1"/>
  <c r="M31" i="1"/>
  <c r="J31" i="1"/>
  <c r="G31" i="1"/>
  <c r="D31" i="1"/>
  <c r="S30" i="1"/>
  <c r="P30" i="1"/>
  <c r="M30" i="1"/>
  <c r="J30" i="1"/>
  <c r="G30" i="1"/>
  <c r="D30" i="1"/>
  <c r="R26" i="1"/>
  <c r="Q26" i="1"/>
  <c r="O26" i="1"/>
  <c r="N26" i="1"/>
  <c r="L26" i="1"/>
  <c r="K26" i="1"/>
  <c r="I26" i="1"/>
  <c r="H26" i="1"/>
  <c r="F26" i="1"/>
  <c r="E26" i="1"/>
  <c r="C26" i="1"/>
  <c r="B26" i="1"/>
  <c r="S25" i="1"/>
  <c r="P25" i="1"/>
  <c r="M25" i="1"/>
  <c r="J25" i="1"/>
  <c r="G25" i="1"/>
  <c r="D25" i="1"/>
  <c r="S24" i="1"/>
  <c r="P24" i="1"/>
  <c r="M24" i="1"/>
  <c r="J24" i="1"/>
  <c r="G24" i="1"/>
  <c r="D24" i="1"/>
  <c r="S23" i="1"/>
  <c r="P23" i="1"/>
  <c r="M23" i="1"/>
  <c r="J23" i="1"/>
  <c r="G23" i="1"/>
  <c r="D23" i="1"/>
  <c r="R17" i="1"/>
  <c r="Q17" i="1"/>
  <c r="N17" i="1"/>
  <c r="L17" i="1"/>
  <c r="K17" i="1"/>
  <c r="I17" i="1"/>
  <c r="H17" i="1"/>
  <c r="F17" i="1"/>
  <c r="E17" i="1"/>
  <c r="C17" i="1"/>
  <c r="B17" i="1"/>
  <c r="S16" i="1"/>
  <c r="P16" i="1"/>
  <c r="M16" i="1"/>
  <c r="J16" i="1"/>
  <c r="G16" i="1"/>
  <c r="D16" i="1"/>
  <c r="S15" i="1"/>
  <c r="P15" i="1"/>
  <c r="M15" i="1"/>
  <c r="J15" i="1"/>
  <c r="G15" i="1"/>
  <c r="D15" i="1"/>
  <c r="S14" i="1"/>
  <c r="P14" i="1"/>
  <c r="M14" i="1"/>
  <c r="J14" i="1"/>
  <c r="G14" i="1"/>
  <c r="D14" i="1"/>
  <c r="R10" i="1"/>
  <c r="Q10" i="1"/>
  <c r="N10" i="1"/>
  <c r="L10" i="1"/>
  <c r="K10" i="1"/>
  <c r="I10" i="1"/>
  <c r="H10" i="1"/>
  <c r="F10" i="1"/>
  <c r="E10" i="1"/>
  <c r="C10" i="1"/>
  <c r="B10" i="1"/>
  <c r="S9" i="1"/>
  <c r="P9" i="1"/>
  <c r="M9" i="1"/>
  <c r="J9" i="1"/>
  <c r="G9" i="1"/>
  <c r="D9" i="1"/>
  <c r="S8" i="1"/>
  <c r="P8" i="1"/>
  <c r="M8" i="1"/>
  <c r="J8" i="1"/>
  <c r="G8" i="1"/>
  <c r="D8" i="1"/>
  <c r="S7" i="1"/>
  <c r="P7" i="1"/>
  <c r="M7" i="1"/>
  <c r="J7" i="1"/>
  <c r="G7" i="1"/>
  <c r="D7" i="1"/>
  <c r="M10" i="1" l="1"/>
  <c r="G26" i="1"/>
  <c r="S26" i="1"/>
  <c r="G33" i="1"/>
  <c r="M33" i="1"/>
  <c r="S17" i="1"/>
  <c r="S10" i="1"/>
  <c r="M26" i="1"/>
  <c r="M17" i="1"/>
  <c r="G10" i="1"/>
  <c r="G17" i="1"/>
  <c r="D10" i="1"/>
  <c r="J10" i="1"/>
  <c r="P10" i="1"/>
  <c r="D17" i="1"/>
  <c r="J17" i="1"/>
  <c r="P17" i="1"/>
  <c r="D26" i="1"/>
  <c r="J26" i="1"/>
  <c r="P26" i="1"/>
  <c r="D33" i="1"/>
  <c r="J33" i="1"/>
  <c r="P33" i="1"/>
</calcChain>
</file>

<file path=xl/sharedStrings.xml><?xml version="1.0" encoding="utf-8"?>
<sst xmlns="http://schemas.openxmlformats.org/spreadsheetml/2006/main" count="837" uniqueCount="97">
  <si>
    <t>UNIDADE MISTA - TABOÃO DA SERRA</t>
  </si>
  <si>
    <t>SPDM - ASSOCIAÇÃO PAULISTA PARA O DESENVOLVIMENTO DA MEDICINA</t>
  </si>
  <si>
    <t>PRONTO SOCORRO</t>
  </si>
  <si>
    <t>Atendimento Urgência/Emergência</t>
  </si>
  <si>
    <t>JANEIRO</t>
  </si>
  <si>
    <t>FEVEREIRO</t>
  </si>
  <si>
    <t>MARÇO</t>
  </si>
  <si>
    <t>ABRIL</t>
  </si>
  <si>
    <t>MAIO</t>
  </si>
  <si>
    <t>JUNHO</t>
  </si>
  <si>
    <t>CONTRATADO</t>
  </si>
  <si>
    <t>REALIZADO</t>
  </si>
  <si>
    <t>%</t>
  </si>
  <si>
    <t>Clinica Médica</t>
  </si>
  <si>
    <t>Ortopedia</t>
  </si>
  <si>
    <t>Clínica Obstétrica/Ginecológica</t>
  </si>
  <si>
    <t>TOTAL</t>
  </si>
  <si>
    <t>INTERNAÇÕES</t>
  </si>
  <si>
    <t>Maternidade</t>
  </si>
  <si>
    <t>Neonatologia</t>
  </si>
  <si>
    <t>JULHO</t>
  </si>
  <si>
    <t>AGOSTO</t>
  </si>
  <si>
    <t>SETEMBRO</t>
  </si>
  <si>
    <t>OUTUBRO</t>
  </si>
  <si>
    <t>NOVEMBRO</t>
  </si>
  <si>
    <t>DEZEMBRO</t>
  </si>
  <si>
    <t>contratado</t>
  </si>
  <si>
    <t>realizado</t>
  </si>
  <si>
    <t>UNIDADE DE PRONTO SOCORRO INFANTIL - TABOÃO DA SERRA</t>
  </si>
  <si>
    <t>PEDIATRIA</t>
  </si>
  <si>
    <t>URGENCIA/EMERGÊNCIA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</si>
  <si>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</si>
  <si>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</si>
  <si>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</si>
  <si>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</si>
  <si>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</si>
  <si>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</si>
  <si>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</si>
  <si>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</si>
  <si>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</si>
  <si>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</si>
  <si>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</si>
  <si>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</si>
  <si>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UNIDADE DE PRONTO ATENDIMENTO - TABOÃO DA SERRA</t>
  </si>
  <si>
    <t>Pediatria</t>
  </si>
  <si>
    <t>CONTRATADO X REALIZADO</t>
  </si>
  <si>
    <t>ESPECIALIDADE</t>
  </si>
  <si>
    <t>UNIDADES</t>
  </si>
  <si>
    <t>Clínica Médica</t>
  </si>
  <si>
    <t>UMTS E UPA</t>
  </si>
  <si>
    <t>UMTS</t>
  </si>
  <si>
    <t>UPA E PSI</t>
  </si>
  <si>
    <t xml:space="preserve">G. O. </t>
  </si>
  <si>
    <t xml:space="preserve">UMTS </t>
  </si>
  <si>
    <t>Berçário/Neonatologia</t>
  </si>
  <si>
    <t>PSI</t>
  </si>
  <si>
    <t>ATENDIMENTO/PORTA</t>
  </si>
  <si>
    <t>ATENDIMENTO/INTERNAÇÃO</t>
  </si>
  <si>
    <t>SUEMTS</t>
  </si>
  <si>
    <t>PRONTO-SOCORRO</t>
  </si>
  <si>
    <t>Janeiro</t>
  </si>
  <si>
    <t>Fevereiro</t>
  </si>
  <si>
    <t>Março</t>
  </si>
  <si>
    <t>Abril</t>
  </si>
  <si>
    <t>Maio</t>
  </si>
  <si>
    <t>Junho</t>
  </si>
  <si>
    <t>TOTAL ACUMULADO</t>
  </si>
  <si>
    <t>Contratado</t>
  </si>
  <si>
    <t>Realizado</t>
  </si>
  <si>
    <t>Internação</t>
  </si>
  <si>
    <t>UPA</t>
  </si>
  <si>
    <t>ESPECIALIDADES / PORTA</t>
  </si>
  <si>
    <t>ESPECIALIDADES / INTERNAÇÃO</t>
  </si>
  <si>
    <t>Julho</t>
  </si>
  <si>
    <t>Agosto</t>
  </si>
  <si>
    <t>Setembro</t>
  </si>
  <si>
    <t>Outubro</t>
  </si>
  <si>
    <t>Novembro</t>
  </si>
  <si>
    <t>Dezembro</t>
  </si>
  <si>
    <t>Clinica Obstétrica/Ginecológica</t>
  </si>
  <si>
    <t>RELATÓRIO DE ATIVIDADES</t>
  </si>
  <si>
    <t xml:space="preserve"> </t>
  </si>
  <si>
    <t xml:space="preserve">PRODUÇÃO ASSISTENCIAL </t>
  </si>
  <si>
    <t>1º Trimestre 2019</t>
  </si>
  <si>
    <t>2º Trimestre 2019</t>
  </si>
  <si>
    <t>3º Trimestre 2019</t>
  </si>
  <si>
    <t>4º Trimestre 2019</t>
  </si>
  <si>
    <t>PRONTOS SOCORROS MUNICIPAIS DE TABOÃO DA SERRA</t>
  </si>
  <si>
    <t>1º Semestre</t>
  </si>
  <si>
    <t>2º Semestre</t>
  </si>
  <si>
    <t>Total do Ano</t>
  </si>
  <si>
    <t>PRODUÇÃO ASSISTENCIAL 2019</t>
  </si>
  <si>
    <t>Fonte:  Prestação de Contas 2019</t>
  </si>
  <si>
    <t>1º TRIMESTRE - 2019</t>
  </si>
  <si>
    <t>2º TRIMESTRE - 2019</t>
  </si>
  <si>
    <t>3º TRIMESTRE - 2019</t>
  </si>
  <si>
    <t>4º TRIMESTRE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</si>
</sst>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0.0%"/>
    <numFmt numFmtId="168" formatCode="#,##0;[Red]#,##0"/>
    <numFmt numFmtId="169" formatCode="mmmm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Arial1"/>
      <charset val="1"/>
    </font>
    <font>
      <sz val="9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000000"/>
      <name val="Arial1"/>
      <charset val="1"/>
    </font>
    <font>
      <sz val="2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1"/>
      <name val="Calibri"/>
      <family val="2"/>
      <scheme val="minor"/>
    </font>
    <font>
      <b/>
      <sz val="26"/>
      <color theme="1"/>
      <name val="Tahoma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b/>
      <sz val="18"/>
      <color theme="1" tint="0.249977111117893"/>
      <name val="Tahoma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20"/>
      <color theme="1"/>
      <name val="Tahoma"/>
      <family val="2"/>
    </font>
    <font>
      <b/>
      <sz val="8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charset val="1"/>
    </font>
    <font>
      <b/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 tint="0.249977111117893"/>
      <name val="Tahoma"/>
      <family val="2"/>
    </font>
    <font>
      <b/>
      <u/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theme="8" tint="-0.499984740745262"/>
        <bgColor indexed="39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0"/>
        <bgColor rgb="FFD9D9D9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ck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thin">
        <color theme="0"/>
      </right>
      <top style="medium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4.9989318521683403E-2"/>
      </top>
      <bottom style="thin">
        <color theme="0"/>
      </bottom>
      <diagonal/>
    </border>
    <border>
      <left style="thin">
        <color theme="0"/>
      </left>
      <right style="medium">
        <color theme="0" tint="-4.9989318521683403E-2"/>
      </right>
      <top style="medium">
        <color theme="0" tint="-4.9989318521683403E-2"/>
      </top>
      <bottom style="thin">
        <color theme="0"/>
      </bottom>
      <diagonal/>
    </border>
    <border>
      <left style="medium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thin">
        <color theme="0"/>
      </right>
      <top style="thin">
        <color theme="0"/>
      </top>
      <bottom style="medium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4.9989318521683403E-2"/>
      </bottom>
      <diagonal/>
    </border>
    <border>
      <left style="thin">
        <color theme="0"/>
      </left>
      <right style="medium">
        <color theme="0" tint="-4.9989318521683403E-2"/>
      </right>
      <top style="thin">
        <color theme="0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 tint="-4.9989318521683403E-2"/>
      </right>
      <top/>
      <bottom style="thin">
        <color theme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9" fontId="13" fillId="0" borderId="0"/>
    <xf numFmtId="0" fontId="23" fillId="0" borderId="0"/>
    <xf numFmtId="164" fontId="13" fillId="0" borderId="0"/>
    <xf numFmtId="0" fontId="25" fillId="0" borderId="0"/>
    <xf numFmtId="9" fontId="25" fillId="0" borderId="0" applyFill="0" applyBorder="0" applyAlignment="0" applyProtection="0"/>
    <xf numFmtId="0" fontId="26" fillId="0" borderId="0"/>
    <xf numFmtId="0" fontId="27" fillId="0" borderId="0"/>
    <xf numFmtId="0" fontId="28" fillId="0" borderId="35" applyNumberFormat="0" applyFill="0" applyAlignment="0" applyProtection="0"/>
    <xf numFmtId="165" fontId="27" fillId="0" borderId="0"/>
    <xf numFmtId="0" fontId="31" fillId="0" borderId="0">
      <alignment horizontal="center"/>
    </xf>
    <xf numFmtId="0" fontId="32" fillId="0" borderId="0"/>
    <xf numFmtId="0" fontId="13" fillId="0" borderId="0"/>
    <xf numFmtId="0" fontId="32" fillId="0" borderId="0"/>
    <xf numFmtId="0" fontId="32" fillId="0" borderId="0"/>
    <xf numFmtId="43" fontId="1" fillId="0" borderId="0" applyFont="0" applyFill="0" applyBorder="0" applyAlignment="0" applyProtection="0"/>
    <xf numFmtId="0" fontId="13" fillId="0" borderId="0"/>
    <xf numFmtId="0" fontId="25" fillId="0" borderId="0"/>
    <xf numFmtId="0" fontId="34" fillId="0" borderId="0"/>
    <xf numFmtId="0" fontId="35" fillId="12" borderId="0"/>
    <xf numFmtId="0" fontId="46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6" fillId="5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12" fillId="2" borderId="4" xfId="2" applyFont="1" applyFill="1" applyBorder="1" applyAlignment="1">
      <alignment horizontal="left" vertical="center"/>
    </xf>
    <xf numFmtId="3" fontId="14" fillId="0" borderId="8" xfId="2" applyNumberFormat="1" applyFont="1" applyBorder="1" applyAlignment="1" applyProtection="1">
      <alignment horizontal="center" vertical="center"/>
      <protection locked="0"/>
    </xf>
    <xf numFmtId="1" fontId="8" fillId="2" borderId="9" xfId="0" applyNumberFormat="1" applyFont="1" applyFill="1" applyBorder="1" applyAlignment="1">
      <alignment horizontal="center"/>
    </xf>
    <xf numFmtId="9" fontId="8" fillId="2" borderId="4" xfId="1" applyFont="1" applyFill="1" applyBorder="1" applyAlignment="1">
      <alignment horizontal="center"/>
    </xf>
    <xf numFmtId="3" fontId="14" fillId="0" borderId="9" xfId="2" applyNumberFormat="1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/>
    </xf>
    <xf numFmtId="9" fontId="8" fillId="2" borderId="10" xfId="1" applyFont="1" applyFill="1" applyBorder="1" applyAlignment="1">
      <alignment horizontal="center"/>
    </xf>
    <xf numFmtId="9" fontId="8" fillId="2" borderId="9" xfId="1" applyFont="1" applyFill="1" applyBorder="1" applyAlignment="1">
      <alignment horizontal="center"/>
    </xf>
    <xf numFmtId="0" fontId="12" fillId="4" borderId="4" xfId="0" applyFont="1" applyFill="1" applyBorder="1" applyAlignment="1">
      <alignment horizontal="left" vertical="center"/>
    </xf>
    <xf numFmtId="3" fontId="7" fillId="4" borderId="11" xfId="0" applyNumberFormat="1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9" fontId="7" fillId="4" borderId="13" xfId="1" applyFont="1" applyFill="1" applyBorder="1" applyAlignment="1">
      <alignment horizontal="center"/>
    </xf>
    <xf numFmtId="9" fontId="7" fillId="4" borderId="12" xfId="1" applyFont="1" applyFill="1" applyBorder="1" applyAlignment="1">
      <alignment horizontal="center"/>
    </xf>
    <xf numFmtId="9" fontId="7" fillId="4" borderId="14" xfId="1" applyFont="1" applyFill="1" applyBorder="1" applyAlignment="1">
      <alignment horizontal="center"/>
    </xf>
    <xf numFmtId="0" fontId="4" fillId="2" borderId="0" xfId="0" applyFont="1" applyFill="1"/>
    <xf numFmtId="3" fontId="8" fillId="0" borderId="8" xfId="2" applyNumberFormat="1" applyFont="1" applyBorder="1" applyAlignment="1" applyProtection="1">
      <alignment horizontal="center" vertical="center"/>
      <protection locked="0"/>
    </xf>
    <xf numFmtId="3" fontId="8" fillId="0" borderId="9" xfId="2" applyNumberFormat="1" applyFont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6" fillId="5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2" fillId="2" borderId="19" xfId="2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/>
    <xf numFmtId="0" fontId="3" fillId="2" borderId="0" xfId="0" applyFont="1" applyFill="1"/>
    <xf numFmtId="0" fontId="20" fillId="2" borderId="0" xfId="0" applyFont="1" applyFill="1"/>
    <xf numFmtId="0" fontId="5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3" fontId="21" fillId="8" borderId="25" xfId="2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3" fontId="21" fillId="8" borderId="26" xfId="2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3" fontId="21" fillId="8" borderId="24" xfId="2" applyNumberFormat="1" applyFont="1" applyFill="1" applyBorder="1" applyAlignment="1">
      <alignment horizontal="center" vertical="center"/>
    </xf>
    <xf numFmtId="3" fontId="21" fillId="8" borderId="31" xfId="2" applyNumberFormat="1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/>
    </xf>
    <xf numFmtId="3" fontId="18" fillId="8" borderId="33" xfId="2" applyNumberFormat="1" applyFont="1" applyFill="1" applyBorder="1" applyAlignment="1">
      <alignment horizontal="center" vertical="center"/>
    </xf>
    <xf numFmtId="3" fontId="18" fillId="8" borderId="34" xfId="2" applyNumberFormat="1" applyFont="1" applyFill="1" applyBorder="1" applyAlignment="1">
      <alignment horizontal="center" vertical="center"/>
    </xf>
    <xf numFmtId="0" fontId="0" fillId="9" borderId="0" xfId="0" applyFill="1"/>
    <xf numFmtId="0" fontId="29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9" fontId="7" fillId="2" borderId="0" xfId="1" applyFont="1" applyFill="1" applyAlignment="1">
      <alignment horizontal="center"/>
    </xf>
    <xf numFmtId="0" fontId="7" fillId="2" borderId="0" xfId="0" applyFont="1" applyFill="1"/>
    <xf numFmtId="0" fontId="6" fillId="5" borderId="44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3" fontId="14" fillId="0" borderId="11" xfId="2" applyNumberFormat="1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/>
    </xf>
    <xf numFmtId="9" fontId="8" fillId="2" borderId="12" xfId="1" applyFont="1" applyFill="1" applyBorder="1" applyAlignment="1">
      <alignment horizontal="center"/>
    </xf>
    <xf numFmtId="3" fontId="8" fillId="0" borderId="11" xfId="2" applyNumberFormat="1" applyFont="1" applyBorder="1" applyAlignment="1" applyProtection="1">
      <alignment horizontal="center" vertical="center"/>
      <protection locked="0"/>
    </xf>
    <xf numFmtId="3" fontId="8" fillId="0" borderId="12" xfId="2" applyNumberFormat="1" applyFont="1" applyBorder="1" applyAlignment="1" applyProtection="1">
      <alignment horizontal="center" vertical="center"/>
      <protection locked="0"/>
    </xf>
    <xf numFmtId="9" fontId="8" fillId="2" borderId="13" xfId="1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29" fillId="2" borderId="0" xfId="0" applyFont="1" applyFill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/>
    <xf numFmtId="0" fontId="41" fillId="2" borderId="0" xfId="0" applyFont="1" applyFill="1" applyAlignment="1">
      <alignment horizontal="left"/>
    </xf>
    <xf numFmtId="0" fontId="43" fillId="2" borderId="0" xfId="0" applyFont="1" applyFill="1"/>
    <xf numFmtId="0" fontId="40" fillId="2" borderId="0" xfId="0" applyFont="1" applyFill="1" applyAlignment="1">
      <alignment horizontal="center"/>
    </xf>
    <xf numFmtId="168" fontId="8" fillId="2" borderId="12" xfId="0" applyNumberFormat="1" applyFont="1" applyFill="1" applyBorder="1" applyAlignment="1">
      <alignment horizontal="center"/>
    </xf>
    <xf numFmtId="3" fontId="44" fillId="8" borderId="0" xfId="2" applyNumberFormat="1" applyFont="1" applyFill="1" applyAlignment="1">
      <alignment horizontal="center" vertical="center"/>
    </xf>
    <xf numFmtId="0" fontId="42" fillId="2" borderId="0" xfId="0" applyFont="1" applyFill="1" applyAlignment="1">
      <alignment horizontal="center"/>
    </xf>
    <xf numFmtId="3" fontId="21" fillId="8" borderId="48" xfId="2" applyNumberFormat="1" applyFont="1" applyFill="1" applyBorder="1" applyAlignment="1">
      <alignment horizontal="center" vertical="center"/>
    </xf>
    <xf numFmtId="3" fontId="21" fillId="8" borderId="58" xfId="2" applyNumberFormat="1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left"/>
    </xf>
    <xf numFmtId="3" fontId="21" fillId="8" borderId="50" xfId="2" applyNumberFormat="1" applyFont="1" applyFill="1" applyBorder="1" applyAlignment="1">
      <alignment horizontal="center" vertical="center"/>
    </xf>
    <xf numFmtId="3" fontId="21" fillId="8" borderId="51" xfId="2" applyNumberFormat="1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/>
    </xf>
    <xf numFmtId="0" fontId="22" fillId="2" borderId="56" xfId="0" applyFont="1" applyFill="1" applyBorder="1" applyAlignment="1">
      <alignment horizontal="center"/>
    </xf>
    <xf numFmtId="0" fontId="21" fillId="2" borderId="57" xfId="0" applyFont="1" applyFill="1" applyBorder="1" applyAlignment="1">
      <alignment horizontal="left"/>
    </xf>
    <xf numFmtId="3" fontId="21" fillId="8" borderId="59" xfId="2" applyNumberFormat="1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right"/>
    </xf>
    <xf numFmtId="0" fontId="22" fillId="2" borderId="54" xfId="0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center"/>
    </xf>
    <xf numFmtId="3" fontId="22" fillId="2" borderId="56" xfId="0" applyNumberFormat="1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 vertical="center"/>
    </xf>
    <xf numFmtId="0" fontId="12" fillId="2" borderId="0" xfId="0" applyFont="1" applyFill="1"/>
    <xf numFmtId="0" fontId="15" fillId="2" borderId="0" xfId="0" applyFont="1" applyFill="1"/>
    <xf numFmtId="3" fontId="47" fillId="8" borderId="0" xfId="2" applyNumberFormat="1" applyFont="1" applyFill="1" applyAlignment="1">
      <alignment horizontal="center" vertical="center"/>
    </xf>
    <xf numFmtId="0" fontId="48" fillId="2" borderId="0" xfId="0" applyFont="1" applyFill="1"/>
    <xf numFmtId="0" fontId="48" fillId="2" borderId="0" xfId="0" applyFont="1" applyFill="1" applyAlignment="1">
      <alignment horizontal="center"/>
    </xf>
    <xf numFmtId="3" fontId="49" fillId="0" borderId="8" xfId="2" applyNumberFormat="1" applyFont="1" applyBorder="1" applyAlignment="1" applyProtection="1">
      <alignment horizontal="center" vertical="center"/>
      <protection locked="0"/>
    </xf>
    <xf numFmtId="0" fontId="37" fillId="2" borderId="0" xfId="0" applyFont="1" applyFill="1"/>
    <xf numFmtId="0" fontId="47" fillId="2" borderId="0" xfId="0" applyFont="1" applyFill="1" applyAlignment="1">
      <alignment horizontal="center"/>
    </xf>
    <xf numFmtId="11" fontId="48" fillId="2" borderId="0" xfId="0" applyNumberFormat="1" applyFont="1" applyFill="1" applyAlignment="1">
      <alignment horizontal="center"/>
    </xf>
    <xf numFmtId="0" fontId="37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/>
    </xf>
    <xf numFmtId="9" fontId="12" fillId="4" borderId="12" xfId="1" applyFont="1" applyFill="1" applyBorder="1" applyAlignment="1">
      <alignment horizontal="center"/>
    </xf>
    <xf numFmtId="3" fontId="49" fillId="0" borderId="9" xfId="2" applyNumberFormat="1" applyFont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horizontal="center"/>
    </xf>
    <xf numFmtId="9" fontId="6" fillId="2" borderId="10" xfId="1" applyFont="1" applyFill="1" applyBorder="1" applyAlignment="1">
      <alignment horizontal="center"/>
    </xf>
    <xf numFmtId="9" fontId="12" fillId="4" borderId="14" xfId="1" applyFont="1" applyFill="1" applyBorder="1" applyAlignment="1">
      <alignment horizontal="center"/>
    </xf>
    <xf numFmtId="0" fontId="5" fillId="2" borderId="0" xfId="0" applyFont="1" applyFill="1"/>
    <xf numFmtId="0" fontId="21" fillId="2" borderId="49" xfId="0" applyFont="1" applyFill="1" applyBorder="1"/>
    <xf numFmtId="0" fontId="18" fillId="2" borderId="52" xfId="0" applyFont="1" applyFill="1" applyBorder="1" applyAlignment="1">
      <alignment horizontal="center"/>
    </xf>
    <xf numFmtId="0" fontId="18" fillId="2" borderId="54" xfId="0" applyFont="1" applyFill="1" applyBorder="1" applyAlignment="1">
      <alignment horizontal="center"/>
    </xf>
    <xf numFmtId="3" fontId="22" fillId="8" borderId="48" xfId="2" applyNumberFormat="1" applyFont="1" applyFill="1" applyBorder="1" applyAlignment="1">
      <alignment horizontal="center" vertical="center"/>
    </xf>
    <xf numFmtId="3" fontId="22" fillId="8" borderId="53" xfId="2" applyNumberFormat="1" applyFont="1" applyFill="1" applyBorder="1" applyAlignment="1">
      <alignment horizontal="center" vertical="center"/>
    </xf>
    <xf numFmtId="3" fontId="22" fillId="8" borderId="55" xfId="2" applyNumberFormat="1" applyFont="1" applyFill="1" applyBorder="1" applyAlignment="1">
      <alignment horizontal="center" vertical="center"/>
    </xf>
    <xf numFmtId="3" fontId="22" fillId="8" borderId="56" xfId="2" applyNumberFormat="1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3" fontId="12" fillId="4" borderId="65" xfId="0" applyNumberFormat="1" applyFont="1" applyFill="1" applyBorder="1" applyAlignment="1">
      <alignment horizontal="center"/>
    </xf>
    <xf numFmtId="0" fontId="6" fillId="7" borderId="4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3" fontId="0" fillId="2" borderId="45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50" fillId="2" borderId="8" xfId="2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/>
    </xf>
    <xf numFmtId="3" fontId="0" fillId="2" borderId="61" xfId="0" applyNumberFormat="1" applyFill="1" applyBorder="1" applyAlignment="1">
      <alignment horizontal="center"/>
    </xf>
    <xf numFmtId="3" fontId="4" fillId="11" borderId="71" xfId="0" applyNumberFormat="1" applyFont="1" applyFill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6" fillId="2" borderId="9" xfId="0" applyFont="1" applyFill="1" applyBorder="1" applyAlignment="1">
      <alignment horizontal="center"/>
    </xf>
    <xf numFmtId="9" fontId="6" fillId="2" borderId="4" xfId="1" applyFont="1" applyFill="1" applyBorder="1" applyAlignment="1">
      <alignment horizontal="center"/>
    </xf>
    <xf numFmtId="3" fontId="12" fillId="4" borderId="12" xfId="0" applyNumberFormat="1" applyFont="1" applyFill="1" applyBorder="1" applyAlignment="1">
      <alignment horizontal="center"/>
    </xf>
    <xf numFmtId="0" fontId="6" fillId="2" borderId="0" xfId="0" applyFont="1" applyFill="1"/>
    <xf numFmtId="0" fontId="52" fillId="0" borderId="0" xfId="0" applyFont="1" applyAlignment="1">
      <alignment horizontal="center" vertical="center"/>
    </xf>
    <xf numFmtId="0" fontId="55" fillId="15" borderId="36" xfId="2" applyFont="1" applyFill="1" applyBorder="1" applyAlignment="1">
      <alignment horizontal="center"/>
    </xf>
    <xf numFmtId="0" fontId="55" fillId="16" borderId="36" xfId="2" applyFont="1" applyFill="1" applyBorder="1" applyAlignment="1">
      <alignment horizontal="center"/>
    </xf>
    <xf numFmtId="0" fontId="55" fillId="17" borderId="36" xfId="2" applyFont="1" applyFill="1" applyBorder="1" applyAlignment="1">
      <alignment horizontal="center"/>
    </xf>
    <xf numFmtId="0" fontId="55" fillId="0" borderId="36" xfId="2" applyFont="1" applyBorder="1" applyAlignment="1">
      <alignment horizontal="center" vertical="center"/>
    </xf>
    <xf numFmtId="3" fontId="49" fillId="0" borderId="36" xfId="2" applyNumberFormat="1" applyFont="1" applyBorder="1" applyAlignment="1" applyProtection="1">
      <alignment horizontal="center" vertical="center"/>
      <protection locked="0"/>
    </xf>
    <xf numFmtId="3" fontId="49" fillId="0" borderId="36" xfId="2" applyNumberFormat="1" applyFont="1" applyBorder="1" applyAlignment="1">
      <alignment horizontal="center" vertical="center"/>
    </xf>
    <xf numFmtId="167" fontId="49" fillId="0" borderId="36" xfId="1" applyNumberFormat="1" applyFont="1" applyBorder="1" applyAlignment="1">
      <alignment horizontal="center" vertical="center"/>
    </xf>
    <xf numFmtId="3" fontId="55" fillId="18" borderId="36" xfId="2" applyNumberFormat="1" applyFont="1" applyFill="1" applyBorder="1" applyAlignment="1">
      <alignment horizontal="center" vertical="center"/>
    </xf>
    <xf numFmtId="9" fontId="55" fillId="18" borderId="36" xfId="1" applyFont="1" applyFill="1" applyBorder="1" applyAlignment="1">
      <alignment horizontal="center" vertical="center"/>
    </xf>
    <xf numFmtId="3" fontId="55" fillId="19" borderId="36" xfId="2" applyNumberFormat="1" applyFont="1" applyFill="1" applyBorder="1" applyAlignment="1">
      <alignment horizontal="center" vertical="center"/>
    </xf>
    <xf numFmtId="3" fontId="41" fillId="0" borderId="36" xfId="2" applyNumberFormat="1" applyFont="1" applyBorder="1" applyAlignment="1">
      <alignment horizontal="center" vertical="center"/>
    </xf>
    <xf numFmtId="166" fontId="6" fillId="2" borderId="0" xfId="0" applyNumberFormat="1" applyFont="1" applyFill="1"/>
    <xf numFmtId="0" fontId="6" fillId="0" borderId="0" xfId="0" applyFont="1"/>
    <xf numFmtId="0" fontId="54" fillId="0" borderId="0" xfId="2" applyFont="1" applyAlignment="1">
      <alignment horizontal="center" vertical="center"/>
    </xf>
    <xf numFmtId="166" fontId="6" fillId="0" borderId="0" xfId="0" applyNumberFormat="1" applyFont="1"/>
    <xf numFmtId="0" fontId="12" fillId="0" borderId="0" xfId="0" applyFont="1" applyAlignment="1">
      <alignment horizontal="center" vertical="center"/>
    </xf>
    <xf numFmtId="3" fontId="55" fillId="0" borderId="0" xfId="2" applyNumberFormat="1" applyFont="1" applyAlignment="1">
      <alignment horizontal="center" vertical="center"/>
    </xf>
    <xf numFmtId="166" fontId="55" fillId="0" borderId="0" xfId="2" applyNumberFormat="1" applyFont="1" applyAlignment="1">
      <alignment horizontal="center" vertical="center"/>
    </xf>
    <xf numFmtId="0" fontId="55" fillId="16" borderId="38" xfId="2" applyFont="1" applyFill="1" applyBorder="1" applyAlignment="1">
      <alignment horizontal="center"/>
    </xf>
    <xf numFmtId="0" fontId="55" fillId="0" borderId="0" xfId="2" applyFont="1" applyAlignment="1">
      <alignment horizontal="center" vertical="center"/>
    </xf>
    <xf numFmtId="3" fontId="49" fillId="0" borderId="0" xfId="2" applyNumberFormat="1" applyFont="1" applyAlignment="1" applyProtection="1">
      <alignment horizontal="center" vertical="center"/>
      <protection locked="0"/>
    </xf>
    <xf numFmtId="3" fontId="49" fillId="0" borderId="0" xfId="2" applyNumberFormat="1" applyFont="1" applyAlignment="1">
      <alignment horizontal="center" vertical="center"/>
    </xf>
    <xf numFmtId="167" fontId="49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2" borderId="0" xfId="0" applyFont="1" applyFill="1" applyAlignment="1">
      <alignment vertical="center"/>
    </xf>
    <xf numFmtId="1" fontId="55" fillId="2" borderId="0" xfId="2" applyNumberFormat="1" applyFont="1" applyFill="1" applyAlignment="1">
      <alignment horizontal="center" vertical="center"/>
    </xf>
    <xf numFmtId="0" fontId="49" fillId="0" borderId="36" xfId="1" applyNumberFormat="1" applyFont="1" applyBorder="1" applyAlignment="1">
      <alignment horizontal="center" vertical="center"/>
    </xf>
    <xf numFmtId="3" fontId="49" fillId="0" borderId="0" xfId="2" applyNumberFormat="1" applyFont="1" applyAlignment="1">
      <alignment vertical="center"/>
    </xf>
    <xf numFmtId="3" fontId="41" fillId="0" borderId="66" xfId="2" applyNumberFormat="1" applyFont="1" applyBorder="1" applyAlignment="1">
      <alignment horizontal="center" vertical="center"/>
    </xf>
    <xf numFmtId="3" fontId="49" fillId="0" borderId="66" xfId="2" applyNumberFormat="1" applyFont="1" applyBorder="1" applyAlignment="1">
      <alignment horizontal="center" vertical="center"/>
    </xf>
    <xf numFmtId="3" fontId="49" fillId="2" borderId="0" xfId="2" applyNumberFormat="1" applyFont="1" applyFill="1" applyAlignment="1">
      <alignment vertical="center"/>
    </xf>
    <xf numFmtId="3" fontId="6" fillId="2" borderId="0" xfId="0" applyNumberFormat="1" applyFont="1" applyFill="1"/>
    <xf numFmtId="0" fontId="22" fillId="2" borderId="48" xfId="0" applyFont="1" applyFill="1" applyBorder="1"/>
    <xf numFmtId="0" fontId="21" fillId="20" borderId="48" xfId="2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 vertical="center"/>
    </xf>
    <xf numFmtId="3" fontId="22" fillId="2" borderId="48" xfId="2" applyNumberFormat="1" applyFont="1" applyFill="1" applyBorder="1" applyAlignment="1" applyProtection="1">
      <alignment horizontal="center" vertical="center"/>
      <protection locked="0"/>
    </xf>
    <xf numFmtId="9" fontId="49" fillId="0" borderId="36" xfId="1" applyFont="1" applyBorder="1" applyAlignment="1">
      <alignment horizontal="center" vertical="center"/>
    </xf>
    <xf numFmtId="167" fontId="55" fillId="18" borderId="36" xfId="1" applyNumberFormat="1" applyFont="1" applyFill="1" applyBorder="1" applyAlignment="1">
      <alignment horizontal="center" vertical="center"/>
    </xf>
    <xf numFmtId="0" fontId="6" fillId="5" borderId="75" xfId="0" applyFont="1" applyFill="1" applyBorder="1" applyAlignment="1">
      <alignment horizontal="center"/>
    </xf>
    <xf numFmtId="9" fontId="6" fillId="2" borderId="14" xfId="1" applyFont="1" applyFill="1" applyBorder="1" applyAlignment="1">
      <alignment horizontal="center"/>
    </xf>
    <xf numFmtId="9" fontId="6" fillId="2" borderId="13" xfId="1" applyFont="1" applyFill="1" applyBorder="1" applyAlignment="1">
      <alignment horizontal="center"/>
    </xf>
    <xf numFmtId="3" fontId="49" fillId="0" borderId="19" xfId="2" applyNumberFormat="1" applyFont="1" applyBorder="1" applyAlignment="1" applyProtection="1">
      <alignment horizontal="center" vertical="center"/>
      <protection locked="0"/>
    </xf>
    <xf numFmtId="3" fontId="49" fillId="0" borderId="77" xfId="2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7" fillId="15" borderId="9" xfId="2" applyFont="1" applyFill="1" applyBorder="1" applyAlignment="1">
      <alignment horizontal="center"/>
    </xf>
    <xf numFmtId="0" fontId="57" fillId="16" borderId="9" xfId="2" applyFont="1" applyFill="1" applyBorder="1" applyAlignment="1">
      <alignment horizontal="center"/>
    </xf>
    <xf numFmtId="0" fontId="57" fillId="16" borderId="10" xfId="2" applyFont="1" applyFill="1" applyBorder="1" applyAlignment="1">
      <alignment horizontal="center"/>
    </xf>
    <xf numFmtId="0" fontId="50" fillId="0" borderId="8" xfId="2" applyFont="1" applyBorder="1" applyAlignment="1">
      <alignment horizontal="left" vertical="center"/>
    </xf>
    <xf numFmtId="3" fontId="11" fillId="0" borderId="9" xfId="0" applyNumberFormat="1" applyFont="1" applyBorder="1" applyAlignment="1">
      <alignment horizontal="center"/>
    </xf>
    <xf numFmtId="3" fontId="50" fillId="0" borderId="9" xfId="2" applyNumberFormat="1" applyFont="1" applyBorder="1" applyAlignment="1">
      <alignment horizontal="center" vertical="center"/>
    </xf>
    <xf numFmtId="3" fontId="50" fillId="0" borderId="10" xfId="2" applyNumberFormat="1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/>
    </xf>
    <xf numFmtId="3" fontId="10" fillId="21" borderId="12" xfId="0" applyNumberFormat="1" applyFont="1" applyFill="1" applyBorder="1" applyAlignment="1">
      <alignment horizontal="center" vertical="center"/>
    </xf>
    <xf numFmtId="3" fontId="10" fillId="21" borderId="14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11" fillId="0" borderId="78" xfId="0" applyFont="1" applyBorder="1"/>
    <xf numFmtId="0" fontId="11" fillId="0" borderId="79" xfId="0" applyFont="1" applyBorder="1"/>
    <xf numFmtId="0" fontId="58" fillId="0" borderId="0" xfId="0" applyFont="1"/>
    <xf numFmtId="0" fontId="47" fillId="2" borderId="0" xfId="0" applyFont="1" applyFill="1" applyAlignment="1">
      <alignment horizontal="center" vertical="center"/>
    </xf>
    <xf numFmtId="0" fontId="12" fillId="14" borderId="36" xfId="0" applyFont="1" applyFill="1" applyBorder="1" applyAlignment="1">
      <alignment horizontal="center" vertical="center"/>
    </xf>
    <xf numFmtId="169" fontId="36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0" fontId="45" fillId="2" borderId="29" xfId="0" applyFont="1" applyFill="1" applyBorder="1" applyAlignment="1">
      <alignment horizontal="center"/>
    </xf>
    <xf numFmtId="0" fontId="22" fillId="2" borderId="62" xfId="0" applyFont="1" applyFill="1" applyBorder="1" applyAlignment="1">
      <alignment horizontal="center"/>
    </xf>
    <xf numFmtId="0" fontId="22" fillId="2" borderId="63" xfId="0" applyFont="1" applyFill="1" applyBorder="1" applyAlignment="1">
      <alignment horizontal="center"/>
    </xf>
    <xf numFmtId="0" fontId="22" fillId="2" borderId="6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76" xfId="0" applyFon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6" fillId="4" borderId="7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0" fillId="2" borderId="40" xfId="2" applyFont="1" applyFill="1" applyBorder="1" applyAlignment="1">
      <alignment horizontal="center" vertical="center"/>
    </xf>
    <xf numFmtId="0" fontId="40" fillId="2" borderId="41" xfId="2" applyFont="1" applyFill="1" applyBorder="1" applyAlignment="1">
      <alignment horizontal="center" vertical="center"/>
    </xf>
    <xf numFmtId="0" fontId="40" fillId="2" borderId="42" xfId="2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12" fillId="14" borderId="72" xfId="0" applyFont="1" applyFill="1" applyBorder="1" applyAlignment="1">
      <alignment horizontal="center" vertical="center"/>
    </xf>
    <xf numFmtId="0" fontId="12" fillId="14" borderId="68" xfId="0" applyFont="1" applyFill="1" applyBorder="1" applyAlignment="1">
      <alignment horizontal="center" vertical="center"/>
    </xf>
    <xf numFmtId="1" fontId="39" fillId="0" borderId="40" xfId="0" applyNumberFormat="1" applyFont="1" applyBorder="1" applyAlignment="1">
      <alignment horizontal="center" vertical="center"/>
    </xf>
    <xf numFmtId="1" fontId="39" fillId="0" borderId="41" xfId="0" applyNumberFormat="1" applyFont="1" applyBorder="1" applyAlignment="1">
      <alignment horizontal="center" vertical="center"/>
    </xf>
    <xf numFmtId="1" fontId="37" fillId="0" borderId="41" xfId="0" applyNumberFormat="1" applyFont="1" applyBorder="1" applyAlignment="1">
      <alignment horizontal="center" vertical="center"/>
    </xf>
    <xf numFmtId="1" fontId="37" fillId="0" borderId="42" xfId="0" applyNumberFormat="1" applyFont="1" applyBorder="1" applyAlignment="1">
      <alignment horizontal="center" vertical="center"/>
    </xf>
    <xf numFmtId="0" fontId="53" fillId="13" borderId="37" xfId="0" applyFont="1" applyFill="1" applyBorder="1" applyAlignment="1">
      <alignment horizontal="center"/>
    </xf>
    <xf numFmtId="3" fontId="49" fillId="10" borderId="38" xfId="2" applyNumberFormat="1" applyFont="1" applyFill="1" applyBorder="1" applyAlignment="1" applyProtection="1">
      <alignment horizontal="center" vertical="center"/>
      <protection locked="0"/>
    </xf>
    <xf numFmtId="3" fontId="49" fillId="10" borderId="39" xfId="2" applyNumberFormat="1" applyFont="1" applyFill="1" applyBorder="1" applyAlignment="1" applyProtection="1">
      <alignment horizontal="center" vertical="center"/>
      <protection locked="0"/>
    </xf>
    <xf numFmtId="3" fontId="49" fillId="10" borderId="37" xfId="2" applyNumberFormat="1" applyFont="1" applyFill="1" applyBorder="1" applyAlignment="1" applyProtection="1">
      <alignment horizontal="center" vertical="center"/>
      <protection locked="0"/>
    </xf>
    <xf numFmtId="0" fontId="54" fillId="0" borderId="67" xfId="2" applyFont="1" applyBorder="1" applyAlignment="1">
      <alignment horizontal="center" vertical="center"/>
    </xf>
    <xf numFmtId="0" fontId="54" fillId="0" borderId="68" xfId="2" applyFont="1" applyBorder="1" applyAlignment="1">
      <alignment horizontal="center" vertical="center"/>
    </xf>
    <xf numFmtId="0" fontId="12" fillId="14" borderId="36" xfId="0" applyFont="1" applyFill="1" applyBorder="1" applyAlignment="1">
      <alignment horizontal="center" vertical="center"/>
    </xf>
    <xf numFmtId="3" fontId="49" fillId="10" borderId="38" xfId="2" applyNumberFormat="1" applyFont="1" applyFill="1" applyBorder="1" applyAlignment="1">
      <alignment horizontal="center" vertical="center"/>
    </xf>
    <xf numFmtId="3" fontId="49" fillId="10" borderId="39" xfId="2" applyNumberFormat="1" applyFont="1" applyFill="1" applyBorder="1" applyAlignment="1">
      <alignment horizontal="center" vertical="center"/>
    </xf>
    <xf numFmtId="3" fontId="49" fillId="10" borderId="37" xfId="2" applyNumberFormat="1" applyFont="1" applyFill="1" applyBorder="1" applyAlignment="1">
      <alignment horizontal="center" vertical="center"/>
    </xf>
    <xf numFmtId="3" fontId="49" fillId="10" borderId="69" xfId="2" applyNumberFormat="1" applyFont="1" applyFill="1" applyBorder="1" applyAlignment="1">
      <alignment horizontal="center" vertical="center"/>
    </xf>
    <xf numFmtId="3" fontId="49" fillId="10" borderId="73" xfId="2" applyNumberFormat="1" applyFont="1" applyFill="1" applyBorder="1" applyAlignment="1">
      <alignment horizontal="center" vertical="center"/>
    </xf>
    <xf numFmtId="3" fontId="49" fillId="10" borderId="70" xfId="2" applyNumberFormat="1" applyFont="1" applyFill="1" applyBorder="1" applyAlignment="1">
      <alignment horizontal="center" vertical="center"/>
    </xf>
    <xf numFmtId="0" fontId="54" fillId="0" borderId="80" xfId="2" applyFont="1" applyBorder="1" applyAlignment="1">
      <alignment horizontal="center" vertical="center"/>
    </xf>
    <xf numFmtId="0" fontId="12" fillId="14" borderId="38" xfId="0" applyFont="1" applyFill="1" applyBorder="1" applyAlignment="1">
      <alignment horizontal="center" vertical="center"/>
    </xf>
    <xf numFmtId="0" fontId="12" fillId="14" borderId="37" xfId="0" applyFont="1" applyFill="1" applyBorder="1" applyAlignment="1">
      <alignment horizontal="center" vertical="center"/>
    </xf>
    <xf numFmtId="0" fontId="12" fillId="14" borderId="67" xfId="0" applyFont="1" applyFill="1" applyBorder="1" applyAlignment="1">
      <alignment horizontal="center" vertical="center"/>
    </xf>
    <xf numFmtId="3" fontId="41" fillId="10" borderId="69" xfId="2" applyNumberFormat="1" applyFont="1" applyFill="1" applyBorder="1" applyAlignment="1">
      <alignment horizontal="center" vertical="center"/>
    </xf>
    <xf numFmtId="3" fontId="41" fillId="10" borderId="73" xfId="2" applyNumberFormat="1" applyFont="1" applyFill="1" applyBorder="1" applyAlignment="1">
      <alignment horizontal="center" vertical="center"/>
    </xf>
    <xf numFmtId="3" fontId="41" fillId="10" borderId="70" xfId="2" applyNumberFormat="1" applyFont="1" applyFill="1" applyBorder="1" applyAlignment="1">
      <alignment horizontal="center" vertical="center"/>
    </xf>
    <xf numFmtId="0" fontId="10" fillId="21" borderId="16" xfId="0" applyFont="1" applyFill="1" applyBorder="1" applyAlignment="1">
      <alignment horizontal="center" vertical="center"/>
    </xf>
    <xf numFmtId="0" fontId="10" fillId="21" borderId="43" xfId="0" applyFont="1" applyFill="1" applyBorder="1" applyAlignment="1">
      <alignment horizontal="center" vertical="center"/>
    </xf>
    <xf numFmtId="0" fontId="56" fillId="21" borderId="6" xfId="0" applyFont="1" applyFill="1" applyBorder="1" applyAlignment="1">
      <alignment horizontal="center"/>
    </xf>
    <xf numFmtId="0" fontId="56" fillId="21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</cellXfs>
  <cellStyles count="25">
    <cellStyle name="Estilo 1" xfId="12" xr:uid="{00000000-0005-0000-0000-000000000000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3" xfId="13" xr:uid="{00000000-0005-0000-0000-000005000000}"/>
    <cellStyle name="Normal 2 4" xfId="18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3" xfId="19" xr:uid="{00000000-0005-0000-0000-00000A000000}"/>
    <cellStyle name="Normal 4" xfId="16" xr:uid="{00000000-0005-0000-0000-00000B000000}"/>
    <cellStyle name="Porcentagem" xfId="1" builtinId="5"/>
    <cellStyle name="Porcentagem 2" xfId="3" xr:uid="{00000000-0005-0000-0000-00000D000000}"/>
    <cellStyle name="Porcentagem 3" xfId="7" xr:uid="{00000000-0005-0000-0000-00000E000000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exto Explicativo 2" xfId="22" xr:uid="{00000000-0005-0000-0000-000012000000}"/>
    <cellStyle name="Título 1 1" xfId="10" xr:uid="{00000000-0005-0000-0000-000013000000}"/>
    <cellStyle name="Vírgula 2" xfId="5" xr:uid="{00000000-0005-0000-0000-000014000000}"/>
    <cellStyle name="Vírgula 2 2" xfId="11" xr:uid="{00000000-0005-0000-0000-000015000000}"/>
    <cellStyle name="Vírgula 3" xfId="17" xr:uid="{00000000-0005-0000-0000-000016000000}"/>
    <cellStyle name="Vírgula 3 2" xfId="24" xr:uid="{00000000-0005-0000-0000-000017000000}"/>
    <cellStyle name="Vírgula 4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10F-4210-9539-CC08FC8B14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3704"/>
        <c:axId val="411064096"/>
        <c:axId val="0"/>
      </c:bar3DChart>
      <c:catAx>
        <c:axId val="4110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4096"/>
        <c:crosses val="autoZero"/>
        <c:auto val="1"/>
        <c:lblAlgn val="ctr"/>
        <c:lblOffset val="100"/>
        <c:noMultiLvlLbl val="0"/>
      </c:catAx>
      <c:valAx>
        <c:axId val="4110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86B-4B24-A259-44D2B3150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6600"/>
        <c:axId val="400126992"/>
        <c:axId val="0"/>
      </c:bar3DChart>
      <c:catAx>
        <c:axId val="4001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992"/>
        <c:crosses val="autoZero"/>
        <c:auto val="1"/>
        <c:lblAlgn val="ctr"/>
        <c:lblOffset val="100"/>
        <c:noMultiLvlLbl val="0"/>
      </c:catAx>
      <c:valAx>
        <c:axId val="4001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076-46AF-9CC8-1086D0E9F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7776"/>
        <c:axId val="400128168"/>
        <c:axId val="0"/>
      </c:bar3DChart>
      <c:catAx>
        <c:axId val="4001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168"/>
        <c:crosses val="autoZero"/>
        <c:auto val="1"/>
        <c:lblAlgn val="ctr"/>
        <c:lblOffset val="100"/>
        <c:noMultiLvlLbl val="0"/>
      </c:catAx>
      <c:valAx>
        <c:axId val="40012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5F8-4590-A60C-B0435D878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8952"/>
        <c:axId val="400129344"/>
        <c:axId val="0"/>
      </c:bar3DChart>
      <c:catAx>
        <c:axId val="400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9344"/>
        <c:crosses val="autoZero"/>
        <c:auto val="1"/>
        <c:lblAlgn val="ctr"/>
        <c:lblOffset val="100"/>
        <c:noMultiLvlLbl val="0"/>
      </c:catAx>
      <c:valAx>
        <c:axId val="4001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7B2-4943-94E1-ADB00AF7D2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8288"/>
        <c:axId val="411898680"/>
        <c:axId val="0"/>
      </c:bar3DChart>
      <c:catAx>
        <c:axId val="4118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680"/>
        <c:crosses val="autoZero"/>
        <c:auto val="1"/>
        <c:lblAlgn val="ctr"/>
        <c:lblOffset val="100"/>
        <c:noMultiLvlLbl val="0"/>
      </c:catAx>
      <c:valAx>
        <c:axId val="4118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AC6-4D93-A034-F5244A3DA6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9464"/>
        <c:axId val="411899856"/>
        <c:axId val="0"/>
      </c:bar3DChart>
      <c:catAx>
        <c:axId val="41189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856"/>
        <c:crosses val="autoZero"/>
        <c:auto val="1"/>
        <c:lblAlgn val="ctr"/>
        <c:lblOffset val="100"/>
        <c:noMultiLvlLbl val="0"/>
      </c:catAx>
      <c:valAx>
        <c:axId val="4118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89-4FA8-9CAF-961BDE2E9A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0640"/>
        <c:axId val="411901032"/>
        <c:axId val="0"/>
      </c:bar3DChart>
      <c:catAx>
        <c:axId val="4119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032"/>
        <c:crosses val="autoZero"/>
        <c:auto val="1"/>
        <c:lblAlgn val="ctr"/>
        <c:lblOffset val="100"/>
        <c:noMultiLvlLbl val="0"/>
      </c:catAx>
      <c:valAx>
        <c:axId val="41190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B0-4BD3-A109-EE24BCED85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1816"/>
        <c:axId val="411902208"/>
        <c:axId val="0"/>
      </c:bar3DChart>
      <c:catAx>
        <c:axId val="41190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208"/>
        <c:crosses val="autoZero"/>
        <c:auto val="1"/>
        <c:lblAlgn val="ctr"/>
        <c:lblOffset val="100"/>
        <c:noMultiLvlLbl val="0"/>
      </c:catAx>
      <c:valAx>
        <c:axId val="4119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37584</c:v>
                </c:pt>
                <c:pt idx="7">
                  <c:v>37900</c:v>
                </c:pt>
                <c:pt idx="8">
                  <c:v>40488</c:v>
                </c:pt>
                <c:pt idx="9">
                  <c:v>43044</c:v>
                </c:pt>
                <c:pt idx="10">
                  <c:v>40103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D85-47C9-BFF9-35AE15DEC6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2992"/>
        <c:axId val="411903384"/>
        <c:axId val="0"/>
      </c:bar3DChart>
      <c:catAx>
        <c:axId val="4119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3384"/>
        <c:crosses val="autoZero"/>
        <c:auto val="1"/>
        <c:lblAlgn val="ctr"/>
        <c:lblOffset val="100"/>
        <c:noMultiLvlLbl val="0"/>
      </c:catAx>
      <c:valAx>
        <c:axId val="4119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7B3-4DEE-8393-49E6BBCB9E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4168"/>
        <c:axId val="411904560"/>
        <c:axId val="0"/>
      </c:bar3DChart>
      <c:catAx>
        <c:axId val="4119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560"/>
        <c:crosses val="autoZero"/>
        <c:auto val="1"/>
        <c:lblAlgn val="ctr"/>
        <c:lblOffset val="100"/>
        <c:noMultiLvlLbl val="0"/>
      </c:catAx>
      <c:valAx>
        <c:axId val="4119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1A-425E-8896-20BF4A45FC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E75-446D-94FE-A689395202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1352"/>
        <c:axId val="411060960"/>
        <c:axId val="0"/>
      </c:bar3DChart>
      <c:catAx>
        <c:axId val="4110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0960"/>
        <c:crosses val="autoZero"/>
        <c:auto val="1"/>
        <c:lblAlgn val="ctr"/>
        <c:lblOffset val="100"/>
        <c:noMultiLvlLbl val="0"/>
      </c:catAx>
      <c:valAx>
        <c:axId val="4110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C38-4CCB-8058-5FA613712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94-4853-8F2A-6174FFF5DF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BC-490A-A6A6-6D50DD9382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957-41DB-9677-01D1E6F8C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F4-4100-BB69-4A8214AB28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62-41A9-BAE5-F8355491EB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6D2-425F-9070-08646F6417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ED-47BF-A7AB-88FCC3F5C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393-4331-8A70-A7DCE89831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32-4B45-8C36-1741226E56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40796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14E-4C94-8FBB-3AB6DEB2E1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5272"/>
        <c:axId val="411065664"/>
        <c:axId val="0"/>
      </c:bar3DChart>
      <c:catAx>
        <c:axId val="4110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664"/>
        <c:crosses val="autoZero"/>
        <c:auto val="1"/>
        <c:lblAlgn val="ctr"/>
        <c:lblOffset val="100"/>
        <c:noMultiLvlLbl val="0"/>
      </c:catAx>
      <c:valAx>
        <c:axId val="411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595-49E7-A83D-BC87CE17FF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CCF-45B1-81C3-AA0693472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A9E-45CA-B3B9-6C6563BDDD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557-41D5-BC60-AA52F57154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6448"/>
        <c:axId val="411066840"/>
        <c:axId val="0"/>
      </c:bar3DChart>
      <c:catAx>
        <c:axId val="411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840"/>
        <c:crosses val="autoZero"/>
        <c:auto val="1"/>
        <c:lblAlgn val="ctr"/>
        <c:lblOffset val="100"/>
        <c:noMultiLvlLbl val="0"/>
      </c:catAx>
      <c:valAx>
        <c:axId val="4110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794-4780-8441-E11E8DDC3E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936600"/>
        <c:axId val="313930720"/>
        <c:axId val="0"/>
      </c:bar3DChart>
      <c:catAx>
        <c:axId val="3139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0720"/>
        <c:crosses val="autoZero"/>
        <c:auto val="1"/>
        <c:lblAlgn val="ctr"/>
        <c:lblOffset val="100"/>
        <c:noMultiLvlLbl val="0"/>
      </c:catAx>
      <c:valAx>
        <c:axId val="3139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9E0-42E7-AFA7-09E77B7B0C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1896"/>
        <c:axId val="400122288"/>
        <c:axId val="0"/>
      </c:bar3DChart>
      <c:catAx>
        <c:axId val="40012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2288"/>
        <c:crosses val="autoZero"/>
        <c:auto val="1"/>
        <c:lblAlgn val="ctr"/>
        <c:lblOffset val="100"/>
        <c:noMultiLvlLbl val="0"/>
      </c:catAx>
      <c:valAx>
        <c:axId val="4001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11C-4EF8-AD87-3682745C7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3072"/>
        <c:axId val="400123464"/>
        <c:axId val="0"/>
      </c:bar3DChart>
      <c:catAx>
        <c:axId val="4001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464"/>
        <c:crosses val="autoZero"/>
        <c:auto val="1"/>
        <c:lblAlgn val="ctr"/>
        <c:lblOffset val="100"/>
        <c:noMultiLvlLbl val="0"/>
      </c:catAx>
      <c:valAx>
        <c:axId val="4001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21A-4D24-9B16-2AFE3B5A6C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4248"/>
        <c:axId val="400124640"/>
        <c:axId val="0"/>
      </c:bar3DChart>
      <c:catAx>
        <c:axId val="40012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640"/>
        <c:crosses val="autoZero"/>
        <c:auto val="1"/>
        <c:lblAlgn val="ctr"/>
        <c:lblOffset val="100"/>
        <c:noMultiLvlLbl val="0"/>
      </c:catAx>
      <c:valAx>
        <c:axId val="400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920-4946-B03A-235E13EB2E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5424"/>
        <c:axId val="400125816"/>
        <c:axId val="0"/>
      </c:bar3DChart>
      <c:catAx>
        <c:axId val="4001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816"/>
        <c:crosses val="autoZero"/>
        <c:auto val="1"/>
        <c:lblAlgn val="ctr"/>
        <c:lblOffset val="100"/>
        <c:noMultiLvlLbl val="0"/>
      </c:catAx>
      <c:valAx>
        <c:axId val="40012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10</xdr:row>
      <xdr:rowOff>152400</xdr:rowOff>
    </xdr:from>
    <xdr:to>
      <xdr:col>7</xdr:col>
      <xdr:colOff>276225</xdr:colOff>
      <xdr:row>24</xdr:row>
      <xdr:rowOff>74668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2524125"/>
          <a:ext cx="3200400" cy="2589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609600</xdr:colOff>
      <xdr:row>1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581025" cy="276225"/>
        </a:xfrm>
        <a:prstGeom prst="rect">
          <a:avLst/>
        </a:prstGeom>
      </xdr:spPr>
    </xdr:pic>
    <xdr:clientData/>
  </xdr:twoCellAnchor>
  <xdr:twoCellAnchor editAs="oneCell">
    <xdr:from>
      <xdr:col>17</xdr:col>
      <xdr:colOff>428625</xdr:colOff>
      <xdr:row>0</xdr:row>
      <xdr:rowOff>28576</xdr:rowOff>
    </xdr:from>
    <xdr:to>
      <xdr:col>18</xdr:col>
      <xdr:colOff>276225</xdr:colOff>
      <xdr:row>1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28576"/>
          <a:ext cx="438150" cy="266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276225"/>
        </a:xfrm>
        <a:prstGeom prst="rect">
          <a:avLst/>
        </a:prstGeom>
      </xdr:spPr>
    </xdr:pic>
    <xdr:clientData/>
  </xdr:twoCellAnchor>
  <xdr:twoCellAnchor editAs="oneCell">
    <xdr:from>
      <xdr:col>17</xdr:col>
      <xdr:colOff>609599</xdr:colOff>
      <xdr:row>0</xdr:row>
      <xdr:rowOff>0</xdr:rowOff>
    </xdr:from>
    <xdr:to>
      <xdr:col>19</xdr:col>
      <xdr:colOff>16330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799" y="0"/>
          <a:ext cx="625931" cy="38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590550</xdr:colOff>
      <xdr:row>0</xdr:row>
      <xdr:rowOff>66675</xdr:rowOff>
    </xdr:from>
    <xdr:to>
      <xdr:col>18</xdr:col>
      <xdr:colOff>606881</xdr:colOff>
      <xdr:row>2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98ADCE-D129-4885-99A0-336E88D24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66675"/>
          <a:ext cx="625931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69D337-C8A1-4EAC-8214-3F0B42B5F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CA8F651A-32E5-4A22-95B4-5CE084AA3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555EA7D-681D-46D9-93F7-C615AB4A0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826A503-FC3C-42C2-A1D7-4C768F54C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61C26511-E1BF-4A6F-BB80-2901ECBBD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A657C44D-375E-4063-9413-BD1F94E42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7DD30E78-13D5-493A-A59C-0828A2E00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4249961A-D7C7-457F-B0A1-9EDCA842C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364750</xdr:colOff>
      <xdr:row>76</xdr:row>
      <xdr:rowOff>109537</xdr:rowOff>
    </xdr:from>
    <xdr:to>
      <xdr:col>22</xdr:col>
      <xdr:colOff>545725</xdr:colOff>
      <xdr:row>95</xdr:row>
      <xdr:rowOff>47625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39C0AC05-A9FF-45FE-A6C6-261F1AB98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DC5908DA-0516-43A7-A255-3886854E6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EA4A3A79-AC06-437C-BF46-9697B30CC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35CE8160-D9AD-475C-A59F-6929487D4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E0DEB12-2988-4953-A309-F99BEEBC5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1369AB1D-5C57-4BB2-8193-02F0C14B4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E305C147-5525-4FF1-9A09-B24EA018F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0</xdr:row>
      <xdr:rowOff>7620</xdr:rowOff>
    </xdr:from>
    <xdr:to>
      <xdr:col>2</xdr:col>
      <xdr:colOff>1038860</xdr:colOff>
      <xdr:row>2</xdr:row>
      <xdr:rowOff>50884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B15151-5B4F-45DF-8CFB-8B63BF48F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7620"/>
          <a:ext cx="596900" cy="569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3\same\COORDENADORES\1.%20Relat&#243;rios%20de%20Atividades%20-%20GERAL\3.%20RELATORIOS%202019\2.4%20RELAT&#211;RIO%20-%20SUEMTS-%202019\SUEMTS%20-%202019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GERAL CONTRATADOXREALIZADO I"/>
      <sheetName val="1.1GERAL CONTRATADOXREALIZADOII"/>
      <sheetName val="2.INTERN. MUNIC."/>
      <sheetName val="3.taxa obst "/>
      <sheetName val="4 ATEND. PORTA POR MUNICIPIO"/>
      <sheetName val="5 TOTAL DE SAÍDAS "/>
      <sheetName val="7.Lavanderia"/>
      <sheetName val="6.Exames"/>
      <sheetName val="8.UAN"/>
      <sheetName val="9.Atendimento-classif. de risco"/>
      <sheetName val="cont x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7"/>
  <sheetViews>
    <sheetView view="pageBreakPreview" topLeftCell="A22" zoomScaleNormal="100" zoomScaleSheetLayoutView="100" workbookViewId="0">
      <selection activeCell="A5" sqref="A5:S7"/>
    </sheetView>
  </sheetViews>
  <sheetFormatPr defaultColWidth="9.140625" defaultRowHeight="15"/>
  <cols>
    <col min="1" max="16384" width="9.140625" style="4"/>
  </cols>
  <sheetData>
    <row r="3" spans="1:11" ht="27">
      <c r="K3" s="153"/>
    </row>
    <row r="5" spans="1:11" ht="32.25">
      <c r="A5" s="224" t="s">
        <v>80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1">
      <c r="A6" s="223" t="s">
        <v>82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1" ht="22.5">
      <c r="A7" s="222"/>
      <c r="B7" s="222"/>
      <c r="C7" s="222"/>
      <c r="D7" s="222"/>
      <c r="E7" s="222"/>
      <c r="F7" s="222"/>
      <c r="G7" s="222"/>
      <c r="H7" s="222"/>
      <c r="I7" s="222"/>
      <c r="J7" s="222"/>
    </row>
    <row r="19" spans="11:11">
      <c r="K19" t="s">
        <v>81</v>
      </c>
    </row>
    <row r="44" spans="1:14" ht="25.5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14" ht="22.5">
      <c r="A45" s="222">
        <v>2019</v>
      </c>
      <c r="B45" s="222"/>
      <c r="C45" s="222"/>
      <c r="D45" s="222"/>
      <c r="E45" s="222"/>
      <c r="F45" s="222"/>
      <c r="G45" s="222"/>
      <c r="H45" s="222"/>
      <c r="I45" s="222"/>
      <c r="J45" s="222"/>
    </row>
    <row r="47" spans="1:14" ht="27">
      <c r="K47" s="152"/>
      <c r="L47" s="152"/>
      <c r="M47" s="152"/>
      <c r="N47" s="152"/>
    </row>
  </sheetData>
  <mergeCells count="5">
    <mergeCell ref="A44:J44"/>
    <mergeCell ref="A45:J45"/>
    <mergeCell ref="A6:J6"/>
    <mergeCell ref="A7:J7"/>
    <mergeCell ref="A5:J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5"/>
  <sheetViews>
    <sheetView workbookViewId="0">
      <selection activeCell="A5" sqref="A5:S7"/>
    </sheetView>
  </sheetViews>
  <sheetFormatPr defaultColWidth="9.140625" defaultRowHeight="15"/>
  <cols>
    <col min="1" max="1" width="23.85546875" style="1" customWidth="1"/>
    <col min="2" max="2" width="10.140625" style="2" customWidth="1"/>
    <col min="3" max="3" width="8.85546875" style="2" customWidth="1"/>
    <col min="4" max="4" width="6.42578125" style="2" bestFit="1" customWidth="1"/>
    <col min="5" max="5" width="10.140625" style="2" customWidth="1"/>
    <col min="6" max="6" width="8.42578125" style="2" customWidth="1"/>
    <col min="7" max="7" width="6.42578125" style="2" bestFit="1" customWidth="1"/>
    <col min="8" max="8" width="10" style="2" customWidth="1"/>
    <col min="9" max="9" width="8.140625" style="2" customWidth="1"/>
    <col min="10" max="10" width="6.42578125" style="2" bestFit="1" customWidth="1"/>
    <col min="11" max="11" width="10.5703125" style="2" customWidth="1"/>
    <col min="12" max="12" width="8.140625" style="2" customWidth="1"/>
    <col min="13" max="13" width="9" style="2" bestFit="1" customWidth="1"/>
    <col min="14" max="14" width="10.7109375" style="2" customWidth="1"/>
    <col min="15" max="15" width="9" style="2" customWidth="1"/>
    <col min="16" max="16" width="6.140625" style="2" customWidth="1"/>
    <col min="17" max="17" width="10.5703125" style="2" customWidth="1"/>
    <col min="18" max="18" width="8.85546875" style="2" customWidth="1"/>
    <col min="19" max="19" width="5.28515625" style="3" customWidth="1"/>
    <col min="20" max="16384" width="9.140625" style="4"/>
  </cols>
  <sheetData>
    <row r="1" spans="1:19"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9" ht="12" customHeight="1" thickBot="1">
      <c r="B2" s="225" t="s">
        <v>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 ht="16.5" thickBot="1">
      <c r="B3" s="226" t="s">
        <v>93</v>
      </c>
      <c r="C3" s="227"/>
      <c r="D3" s="227"/>
      <c r="E3" s="227"/>
      <c r="F3" s="227"/>
      <c r="G3" s="227"/>
      <c r="H3" s="227"/>
      <c r="I3" s="227"/>
      <c r="J3" s="228"/>
      <c r="K3" s="226" t="s">
        <v>94</v>
      </c>
      <c r="L3" s="227"/>
      <c r="M3" s="227"/>
      <c r="N3" s="227"/>
      <c r="O3" s="227"/>
      <c r="P3" s="227"/>
      <c r="Q3" s="227"/>
      <c r="R3" s="227"/>
      <c r="S3" s="228"/>
    </row>
    <row r="4" spans="1:19" s="6" customFormat="1" ht="13.5" thickBot="1">
      <c r="A4" s="5"/>
      <c r="B4" s="229" t="s">
        <v>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1:19">
      <c r="A5" s="232" t="s">
        <v>3</v>
      </c>
      <c r="B5" s="233" t="s">
        <v>4</v>
      </c>
      <c r="C5" s="230"/>
      <c r="D5" s="230"/>
      <c r="E5" s="230" t="s">
        <v>5</v>
      </c>
      <c r="F5" s="230"/>
      <c r="G5" s="230"/>
      <c r="H5" s="230" t="s">
        <v>6</v>
      </c>
      <c r="I5" s="230"/>
      <c r="J5" s="231"/>
      <c r="K5" s="233" t="s">
        <v>7</v>
      </c>
      <c r="L5" s="230"/>
      <c r="M5" s="230"/>
      <c r="N5" s="230" t="s">
        <v>8</v>
      </c>
      <c r="O5" s="230"/>
      <c r="P5" s="230"/>
      <c r="Q5" s="230" t="s">
        <v>9</v>
      </c>
      <c r="R5" s="230"/>
      <c r="S5" s="231"/>
    </row>
    <row r="6" spans="1:19">
      <c r="A6" s="232"/>
      <c r="B6" s="7" t="s">
        <v>10</v>
      </c>
      <c r="C6" s="8" t="s">
        <v>11</v>
      </c>
      <c r="D6" s="9" t="s">
        <v>12</v>
      </c>
      <c r="E6" s="10" t="s">
        <v>10</v>
      </c>
      <c r="F6" s="8" t="s">
        <v>11</v>
      </c>
      <c r="G6" s="9" t="s">
        <v>12</v>
      </c>
      <c r="H6" s="10" t="s">
        <v>10</v>
      </c>
      <c r="I6" s="8" t="s">
        <v>11</v>
      </c>
      <c r="J6" s="11" t="s">
        <v>12</v>
      </c>
      <c r="K6" s="7" t="s">
        <v>10</v>
      </c>
      <c r="L6" s="8" t="s">
        <v>11</v>
      </c>
      <c r="M6" s="9" t="s">
        <v>12</v>
      </c>
      <c r="N6" s="10" t="s">
        <v>10</v>
      </c>
      <c r="O6" s="8" t="s">
        <v>11</v>
      </c>
      <c r="P6" s="9" t="s">
        <v>12</v>
      </c>
      <c r="Q6" s="10" t="s">
        <v>10</v>
      </c>
      <c r="R6" s="8" t="s">
        <v>11</v>
      </c>
      <c r="S6" s="11" t="s">
        <v>12</v>
      </c>
    </row>
    <row r="7" spans="1:19">
      <c r="A7" s="12" t="s">
        <v>13</v>
      </c>
      <c r="B7" s="13">
        <v>12600</v>
      </c>
      <c r="C7" s="14">
        <v>13028</v>
      </c>
      <c r="D7" s="15">
        <f>C7/B7</f>
        <v>1.033968253968254</v>
      </c>
      <c r="E7" s="16">
        <v>12600</v>
      </c>
      <c r="F7" s="17">
        <v>12144</v>
      </c>
      <c r="G7" s="15">
        <f>F7/E7</f>
        <v>0.96380952380952378</v>
      </c>
      <c r="H7" s="16">
        <v>12600</v>
      </c>
      <c r="I7" s="17">
        <v>13906</v>
      </c>
      <c r="J7" s="18">
        <f>I7/H7</f>
        <v>1.1036507936507935</v>
      </c>
      <c r="K7" s="16">
        <v>12600</v>
      </c>
      <c r="L7" s="14"/>
      <c r="M7" s="19">
        <f>L7/K7</f>
        <v>0</v>
      </c>
      <c r="N7" s="16">
        <v>12600</v>
      </c>
      <c r="O7" s="16"/>
      <c r="P7" s="19">
        <f>O7/N7</f>
        <v>0</v>
      </c>
      <c r="Q7" s="16">
        <v>12600</v>
      </c>
      <c r="R7" s="16"/>
      <c r="S7" s="18">
        <f>R7/Q7</f>
        <v>0</v>
      </c>
    </row>
    <row r="8" spans="1:19">
      <c r="A8" s="12" t="s">
        <v>14</v>
      </c>
      <c r="B8" s="13">
        <v>3744</v>
      </c>
      <c r="C8" s="17">
        <v>2374</v>
      </c>
      <c r="D8" s="15">
        <f>C8/B8</f>
        <v>0.63408119658119655</v>
      </c>
      <c r="E8" s="16">
        <v>3744</v>
      </c>
      <c r="F8" s="17">
        <v>2133</v>
      </c>
      <c r="G8" s="15">
        <f>F8/E8</f>
        <v>0.56971153846153844</v>
      </c>
      <c r="H8" s="16">
        <v>3744</v>
      </c>
      <c r="I8" s="17">
        <v>2325</v>
      </c>
      <c r="J8" s="18">
        <f>I8/H8</f>
        <v>0.62099358974358976</v>
      </c>
      <c r="K8" s="16">
        <v>3744</v>
      </c>
      <c r="L8" s="14"/>
      <c r="M8" s="19">
        <f>L8/K8</f>
        <v>0</v>
      </c>
      <c r="N8" s="16">
        <v>3744</v>
      </c>
      <c r="O8" s="16"/>
      <c r="P8" s="19">
        <f>O8/N8</f>
        <v>0</v>
      </c>
      <c r="Q8" s="16">
        <v>3744</v>
      </c>
      <c r="R8" s="16"/>
      <c r="S8" s="18">
        <f>R8/Q8</f>
        <v>0</v>
      </c>
    </row>
    <row r="9" spans="1:19">
      <c r="A9" s="12" t="s">
        <v>15</v>
      </c>
      <c r="B9" s="13">
        <v>1680</v>
      </c>
      <c r="C9" s="17">
        <v>1423</v>
      </c>
      <c r="D9" s="15">
        <f>C9/B9</f>
        <v>0.84702380952380951</v>
      </c>
      <c r="E9" s="16">
        <v>1680</v>
      </c>
      <c r="F9" s="17">
        <v>1202</v>
      </c>
      <c r="G9" s="15">
        <f>F9/E9</f>
        <v>0.71547619047619049</v>
      </c>
      <c r="H9" s="16">
        <v>1680</v>
      </c>
      <c r="I9" s="17">
        <v>1309</v>
      </c>
      <c r="J9" s="18">
        <f>I9/H9</f>
        <v>0.77916666666666667</v>
      </c>
      <c r="K9" s="16">
        <v>1680</v>
      </c>
      <c r="L9" s="14"/>
      <c r="M9" s="19">
        <f>L9/K9</f>
        <v>0</v>
      </c>
      <c r="N9" s="16">
        <v>1680</v>
      </c>
      <c r="O9" s="16"/>
      <c r="P9" s="19">
        <f>O9/N9</f>
        <v>0</v>
      </c>
      <c r="Q9" s="16">
        <v>1680</v>
      </c>
      <c r="R9" s="16"/>
      <c r="S9" s="18">
        <f>R9/Q9</f>
        <v>0</v>
      </c>
    </row>
    <row r="10" spans="1:19" s="26" customFormat="1" ht="15.75" thickBot="1">
      <c r="A10" s="20" t="s">
        <v>16</v>
      </c>
      <c r="B10" s="21">
        <f>SUM(B7:B9)</f>
        <v>18024</v>
      </c>
      <c r="C10" s="22">
        <f>SUM(C7:C9)</f>
        <v>16825</v>
      </c>
      <c r="D10" s="23">
        <f>C10/B10</f>
        <v>0.9334775854416334</v>
      </c>
      <c r="E10" s="22">
        <f>SUM(E7:E9)</f>
        <v>18024</v>
      </c>
      <c r="F10" s="22">
        <f>SUM(F7:F9)</f>
        <v>15479</v>
      </c>
      <c r="G10" s="24">
        <f>F10/E10</f>
        <v>0.85879937860630273</v>
      </c>
      <c r="H10" s="22">
        <f>SUM(H7:H9)</f>
        <v>18024</v>
      </c>
      <c r="I10" s="22">
        <f>SUM(I7:I9)</f>
        <v>17540</v>
      </c>
      <c r="J10" s="25">
        <f>I10/H10</f>
        <v>0.97314691522414554</v>
      </c>
      <c r="K10" s="22">
        <f>SUM(K7:K9)</f>
        <v>18024</v>
      </c>
      <c r="L10" s="22">
        <f>SUM(L7:L9)</f>
        <v>0</v>
      </c>
      <c r="M10" s="24">
        <f>L10/K10</f>
        <v>0</v>
      </c>
      <c r="N10" s="22">
        <f>SUM(N7:N9)</f>
        <v>18024</v>
      </c>
      <c r="O10" s="22">
        <v>18541</v>
      </c>
      <c r="P10" s="24">
        <f>O10/N10</f>
        <v>1.0286839769196627</v>
      </c>
      <c r="Q10" s="22">
        <f>SUM(Q7:Q9)</f>
        <v>18024</v>
      </c>
      <c r="R10" s="22">
        <f>SUM(R7:R9)</f>
        <v>0</v>
      </c>
      <c r="S10" s="25">
        <f>R10/Q10</f>
        <v>0</v>
      </c>
    </row>
    <row r="11" spans="1:19" ht="15.75" thickBot="1">
      <c r="B11" s="225" t="s">
        <v>2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>
      <c r="A12" s="232" t="s">
        <v>17</v>
      </c>
      <c r="B12" s="233" t="s">
        <v>4</v>
      </c>
      <c r="C12" s="230"/>
      <c r="D12" s="230"/>
      <c r="E12" s="234" t="s">
        <v>5</v>
      </c>
      <c r="F12" s="234"/>
      <c r="G12" s="234"/>
      <c r="H12" s="230" t="s">
        <v>6</v>
      </c>
      <c r="I12" s="230"/>
      <c r="J12" s="231"/>
      <c r="K12" s="233" t="s">
        <v>7</v>
      </c>
      <c r="L12" s="230"/>
      <c r="M12" s="230"/>
      <c r="N12" s="230" t="s">
        <v>8</v>
      </c>
      <c r="O12" s="230"/>
      <c r="P12" s="230"/>
      <c r="Q12" s="230" t="s">
        <v>9</v>
      </c>
      <c r="R12" s="230"/>
      <c r="S12" s="231"/>
    </row>
    <row r="13" spans="1:19">
      <c r="A13" s="232"/>
      <c r="B13" s="7" t="s">
        <v>10</v>
      </c>
      <c r="C13" s="8" t="s">
        <v>11</v>
      </c>
      <c r="D13" s="9" t="s">
        <v>12</v>
      </c>
      <c r="E13" s="10" t="s">
        <v>10</v>
      </c>
      <c r="F13" s="8" t="s">
        <v>11</v>
      </c>
      <c r="G13" s="9" t="s">
        <v>12</v>
      </c>
      <c r="H13" s="10" t="s">
        <v>10</v>
      </c>
      <c r="I13" s="8" t="s">
        <v>11</v>
      </c>
      <c r="J13" s="11" t="s">
        <v>12</v>
      </c>
      <c r="K13" s="7" t="s">
        <v>10</v>
      </c>
      <c r="L13" s="8" t="s">
        <v>11</v>
      </c>
      <c r="M13" s="9" t="s">
        <v>12</v>
      </c>
      <c r="N13" s="10" t="s">
        <v>10</v>
      </c>
      <c r="O13" s="8" t="s">
        <v>11</v>
      </c>
      <c r="P13" s="9" t="s">
        <v>12</v>
      </c>
      <c r="Q13" s="10" t="s">
        <v>10</v>
      </c>
      <c r="R13" s="8" t="s">
        <v>11</v>
      </c>
      <c r="S13" s="11" t="s">
        <v>12</v>
      </c>
    </row>
    <row r="14" spans="1:19">
      <c r="A14" s="12" t="s">
        <v>18</v>
      </c>
      <c r="B14" s="13">
        <v>122</v>
      </c>
      <c r="C14" s="14">
        <v>107</v>
      </c>
      <c r="D14" s="15">
        <f>C14/B14</f>
        <v>0.87704918032786883</v>
      </c>
      <c r="E14" s="16">
        <v>122</v>
      </c>
      <c r="F14" s="17">
        <v>105</v>
      </c>
      <c r="G14" s="15">
        <f>F14/E14</f>
        <v>0.86065573770491799</v>
      </c>
      <c r="H14" s="16">
        <v>122</v>
      </c>
      <c r="I14" s="17">
        <v>128</v>
      </c>
      <c r="J14" s="18">
        <f>I14/H14</f>
        <v>1.0491803278688525</v>
      </c>
      <c r="K14" s="27">
        <v>122</v>
      </c>
      <c r="L14" s="17"/>
      <c r="M14" s="19">
        <f>L14/K14</f>
        <v>0</v>
      </c>
      <c r="N14" s="28">
        <v>122</v>
      </c>
      <c r="O14" s="17"/>
      <c r="P14" s="19">
        <f>O14/N14</f>
        <v>0</v>
      </c>
      <c r="Q14" s="28">
        <v>122</v>
      </c>
      <c r="R14" s="17"/>
      <c r="S14" s="18">
        <f>R14/Q14</f>
        <v>0</v>
      </c>
    </row>
    <row r="15" spans="1:19">
      <c r="A15" s="12" t="s">
        <v>19</v>
      </c>
      <c r="B15" s="13">
        <v>17</v>
      </c>
      <c r="C15" s="17">
        <v>8</v>
      </c>
      <c r="D15" s="15">
        <f>C15/B15</f>
        <v>0.47058823529411764</v>
      </c>
      <c r="E15" s="16">
        <v>17</v>
      </c>
      <c r="F15" s="17">
        <v>9</v>
      </c>
      <c r="G15" s="15">
        <f>F15/E15</f>
        <v>0.52941176470588236</v>
      </c>
      <c r="H15" s="16">
        <v>17</v>
      </c>
      <c r="I15" s="17">
        <v>11</v>
      </c>
      <c r="J15" s="18">
        <f>I15/H15</f>
        <v>0.6470588235294118</v>
      </c>
      <c r="K15" s="27">
        <v>17</v>
      </c>
      <c r="L15" s="17"/>
      <c r="M15" s="19">
        <f>L15/K15</f>
        <v>0</v>
      </c>
      <c r="N15" s="28">
        <v>17</v>
      </c>
      <c r="O15" s="17"/>
      <c r="P15" s="19">
        <f>O15/N15</f>
        <v>0</v>
      </c>
      <c r="Q15" s="28">
        <v>17</v>
      </c>
      <c r="R15" s="17"/>
      <c r="S15" s="18">
        <f>R15/Q15</f>
        <v>0</v>
      </c>
    </row>
    <row r="16" spans="1:19">
      <c r="A16" s="12" t="s">
        <v>13</v>
      </c>
      <c r="B16" s="13">
        <v>104</v>
      </c>
      <c r="C16" s="17">
        <v>172</v>
      </c>
      <c r="D16" s="15">
        <f>C16/B16</f>
        <v>1.6538461538461537</v>
      </c>
      <c r="E16" s="16">
        <v>104</v>
      </c>
      <c r="F16" s="17">
        <v>118</v>
      </c>
      <c r="G16" s="15">
        <f>F16/E16</f>
        <v>1.1346153846153846</v>
      </c>
      <c r="H16" s="16">
        <v>104</v>
      </c>
      <c r="I16" s="17">
        <v>130</v>
      </c>
      <c r="J16" s="18">
        <f>I16/H16</f>
        <v>1.25</v>
      </c>
      <c r="K16" s="27">
        <v>104</v>
      </c>
      <c r="L16" s="17"/>
      <c r="M16" s="19">
        <f>L16/K16</f>
        <v>0</v>
      </c>
      <c r="N16" s="28">
        <v>104</v>
      </c>
      <c r="O16" s="17"/>
      <c r="P16" s="19">
        <f>O16/N16</f>
        <v>0</v>
      </c>
      <c r="Q16" s="28">
        <v>104</v>
      </c>
      <c r="R16" s="17"/>
      <c r="S16" s="18">
        <f>R16/Q16</f>
        <v>0</v>
      </c>
    </row>
    <row r="17" spans="1:19" s="26" customFormat="1" ht="15.75" thickBot="1">
      <c r="A17" s="20" t="s">
        <v>16</v>
      </c>
      <c r="B17" s="21">
        <f>SUM(B14:B16)</f>
        <v>243</v>
      </c>
      <c r="C17" s="22">
        <f>SUM(C14:C16)</f>
        <v>287</v>
      </c>
      <c r="D17" s="23">
        <f>C17/B17</f>
        <v>1.1810699588477367</v>
      </c>
      <c r="E17" s="22">
        <f>SUM(E14:E16)</f>
        <v>243</v>
      </c>
      <c r="F17" s="22">
        <f>SUM(F14:F16)</f>
        <v>232</v>
      </c>
      <c r="G17" s="24">
        <f>F17/E17</f>
        <v>0.95473251028806583</v>
      </c>
      <c r="H17" s="22">
        <f>SUM(H14:H16)</f>
        <v>243</v>
      </c>
      <c r="I17" s="29">
        <f>SUM(I14:I16)</f>
        <v>269</v>
      </c>
      <c r="J17" s="25">
        <f>I17/H17</f>
        <v>1.1069958847736625</v>
      </c>
      <c r="K17" s="21">
        <f>SUM(K14:K16)</f>
        <v>243</v>
      </c>
      <c r="L17" s="21">
        <f>SUM(L14:L16)</f>
        <v>0</v>
      </c>
      <c r="M17" s="24">
        <f>L17/K17</f>
        <v>0</v>
      </c>
      <c r="N17" s="22">
        <f>SUM(N14:N16)</f>
        <v>243</v>
      </c>
      <c r="O17" s="29">
        <v>277</v>
      </c>
      <c r="P17" s="24">
        <f>O17/N17</f>
        <v>1.1399176954732511</v>
      </c>
      <c r="Q17" s="22">
        <f>SUM(Q14:Q16)</f>
        <v>243</v>
      </c>
      <c r="R17" s="22">
        <f>SUM(R14:R16)</f>
        <v>0</v>
      </c>
      <c r="S17" s="25">
        <f>R17/Q17</f>
        <v>0</v>
      </c>
    </row>
    <row r="18" spans="1:19" ht="15.75" thickBot="1"/>
    <row r="19" spans="1:19" ht="15.75" thickBot="1">
      <c r="B19" s="235" t="s">
        <v>95</v>
      </c>
      <c r="C19" s="236"/>
      <c r="D19" s="236"/>
      <c r="E19" s="236"/>
      <c r="F19" s="236"/>
      <c r="G19" s="236"/>
      <c r="H19" s="236"/>
      <c r="I19" s="236"/>
      <c r="J19" s="237"/>
      <c r="K19" s="235" t="s">
        <v>96</v>
      </c>
      <c r="L19" s="236"/>
      <c r="M19" s="236"/>
      <c r="N19" s="236"/>
      <c r="O19" s="236"/>
      <c r="P19" s="236"/>
      <c r="Q19" s="236"/>
      <c r="R19" s="236"/>
      <c r="S19" s="237"/>
    </row>
    <row r="20" spans="1:19" ht="15.75" thickBot="1">
      <c r="A20" s="30"/>
      <c r="B20" s="225" t="s">
        <v>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</row>
    <row r="21" spans="1:19" ht="15.75" thickBot="1">
      <c r="A21" s="232" t="s">
        <v>3</v>
      </c>
      <c r="B21" s="238" t="s">
        <v>20</v>
      </c>
      <c r="C21" s="239"/>
      <c r="D21" s="239"/>
      <c r="E21" s="238" t="s">
        <v>21</v>
      </c>
      <c r="F21" s="239"/>
      <c r="G21" s="239"/>
      <c r="H21" s="238" t="s">
        <v>22</v>
      </c>
      <c r="I21" s="239"/>
      <c r="J21" s="239"/>
      <c r="K21" s="238" t="s">
        <v>23</v>
      </c>
      <c r="L21" s="239"/>
      <c r="M21" s="239"/>
      <c r="N21" s="238" t="s">
        <v>24</v>
      </c>
      <c r="O21" s="239"/>
      <c r="P21" s="239"/>
      <c r="Q21" s="238" t="s">
        <v>25</v>
      </c>
      <c r="R21" s="239"/>
      <c r="S21" s="239"/>
    </row>
    <row r="22" spans="1:19">
      <c r="A22" s="232"/>
      <c r="B22" s="31" t="s">
        <v>10</v>
      </c>
      <c r="C22" s="32" t="s">
        <v>11</v>
      </c>
      <c r="D22" s="33" t="s">
        <v>12</v>
      </c>
      <c r="E22" s="34" t="s">
        <v>10</v>
      </c>
      <c r="F22" s="32" t="s">
        <v>11</v>
      </c>
      <c r="G22" s="33" t="s">
        <v>12</v>
      </c>
      <c r="H22" s="34" t="s">
        <v>10</v>
      </c>
      <c r="I22" s="32" t="s">
        <v>11</v>
      </c>
      <c r="J22" s="35" t="s">
        <v>12</v>
      </c>
      <c r="K22" s="7" t="s">
        <v>10</v>
      </c>
      <c r="L22" s="8" t="s">
        <v>11</v>
      </c>
      <c r="M22" s="9" t="s">
        <v>12</v>
      </c>
      <c r="N22" s="10" t="s">
        <v>10</v>
      </c>
      <c r="O22" s="8" t="s">
        <v>11</v>
      </c>
      <c r="P22" s="9" t="s">
        <v>12</v>
      </c>
      <c r="Q22" s="10" t="s">
        <v>10</v>
      </c>
      <c r="R22" s="8" t="s">
        <v>11</v>
      </c>
      <c r="S22" s="11" t="s">
        <v>12</v>
      </c>
    </row>
    <row r="23" spans="1:19">
      <c r="A23" s="12" t="s">
        <v>13</v>
      </c>
      <c r="B23" s="13">
        <v>12600</v>
      </c>
      <c r="C23" s="36"/>
      <c r="D23" s="19">
        <f>IFERROR(C23/B23,"-")</f>
        <v>0</v>
      </c>
      <c r="E23" s="16">
        <v>12600</v>
      </c>
      <c r="F23" s="13"/>
      <c r="G23" s="19">
        <f>F23/E23</f>
        <v>0</v>
      </c>
      <c r="H23" s="17">
        <v>12600</v>
      </c>
      <c r="I23" s="13"/>
      <c r="J23" s="18">
        <f>I23/H23</f>
        <v>0</v>
      </c>
      <c r="K23" s="13">
        <v>12600</v>
      </c>
      <c r="L23" s="13"/>
      <c r="M23" s="18">
        <f>L23/K23</f>
        <v>0</v>
      </c>
      <c r="N23" s="16">
        <v>12600</v>
      </c>
      <c r="O23" s="16"/>
      <c r="P23" s="18">
        <f>O23/N23</f>
        <v>0</v>
      </c>
      <c r="Q23" s="16">
        <v>12600</v>
      </c>
      <c r="R23" s="16"/>
      <c r="S23" s="18">
        <f>R23/Q23</f>
        <v>0</v>
      </c>
    </row>
    <row r="24" spans="1:19">
      <c r="A24" s="12" t="s">
        <v>14</v>
      </c>
      <c r="B24" s="13">
        <v>3744</v>
      </c>
      <c r="C24" s="36"/>
      <c r="D24" s="19">
        <f>IFERROR(C24/B24,"-")</f>
        <v>0</v>
      </c>
      <c r="E24" s="16">
        <v>3744</v>
      </c>
      <c r="F24" s="13"/>
      <c r="G24" s="19">
        <f>F24/E24</f>
        <v>0</v>
      </c>
      <c r="H24" s="17">
        <v>3744</v>
      </c>
      <c r="I24" s="13"/>
      <c r="J24" s="18">
        <f>I24/H24</f>
        <v>0</v>
      </c>
      <c r="K24" s="13">
        <v>3744</v>
      </c>
      <c r="L24" s="13"/>
      <c r="M24" s="18">
        <f>L24/K24</f>
        <v>0</v>
      </c>
      <c r="N24" s="16">
        <v>3744</v>
      </c>
      <c r="O24" s="16"/>
      <c r="P24" s="18">
        <f>O24/N24</f>
        <v>0</v>
      </c>
      <c r="Q24" s="16">
        <v>3744</v>
      </c>
      <c r="R24" s="16"/>
      <c r="S24" s="18">
        <f>R24/Q24</f>
        <v>0</v>
      </c>
    </row>
    <row r="25" spans="1:19">
      <c r="A25" s="12" t="s">
        <v>15</v>
      </c>
      <c r="B25" s="13">
        <v>1680</v>
      </c>
      <c r="C25" s="36"/>
      <c r="D25" s="19">
        <f>IFERROR(C25/B25,"-")</f>
        <v>0</v>
      </c>
      <c r="E25" s="16">
        <v>1680</v>
      </c>
      <c r="F25" s="13"/>
      <c r="G25" s="19">
        <f>F25/E25</f>
        <v>0</v>
      </c>
      <c r="H25" s="17">
        <v>1680</v>
      </c>
      <c r="I25" s="13"/>
      <c r="J25" s="18">
        <f>I25/H25</f>
        <v>0</v>
      </c>
      <c r="K25" s="13">
        <v>1680</v>
      </c>
      <c r="L25" s="13"/>
      <c r="M25" s="18">
        <f>L25/K25</f>
        <v>0</v>
      </c>
      <c r="N25" s="16">
        <v>1680</v>
      </c>
      <c r="O25" s="16"/>
      <c r="P25" s="18">
        <f>O25/N25</f>
        <v>0</v>
      </c>
      <c r="Q25" s="16">
        <v>1680</v>
      </c>
      <c r="R25" s="16"/>
      <c r="S25" s="18">
        <f>R25/Q25</f>
        <v>0</v>
      </c>
    </row>
    <row r="26" spans="1:19" s="26" customFormat="1" ht="15.75" thickBot="1">
      <c r="A26" s="20" t="s">
        <v>16</v>
      </c>
      <c r="B26" s="21">
        <f>SUM(B23:B25)</f>
        <v>18024</v>
      </c>
      <c r="C26" s="22">
        <f>SUM(C23:C25)</f>
        <v>0</v>
      </c>
      <c r="D26" s="24">
        <f>IFERROR(C26/B26,"-")</f>
        <v>0</v>
      </c>
      <c r="E26" s="22">
        <f>SUM(E23:E25)</f>
        <v>18024</v>
      </c>
      <c r="F26" s="22">
        <f>SUM(F23:F25)</f>
        <v>0</v>
      </c>
      <c r="G26" s="24">
        <f>F26/E26</f>
        <v>0</v>
      </c>
      <c r="H26" s="22">
        <f>SUM(H23:H25)</f>
        <v>18024</v>
      </c>
      <c r="I26" s="22">
        <f>SUM(I23:I25)</f>
        <v>0</v>
      </c>
      <c r="J26" s="25">
        <f>I26/H26</f>
        <v>0</v>
      </c>
      <c r="K26" s="21">
        <f>SUM(K23:K25)</f>
        <v>18024</v>
      </c>
      <c r="L26" s="21">
        <f>SUM(L23:L25)</f>
        <v>0</v>
      </c>
      <c r="M26" s="25">
        <f>L26/K26</f>
        <v>0</v>
      </c>
      <c r="N26" s="22">
        <f>SUM(N23:N25)</f>
        <v>18024</v>
      </c>
      <c r="O26" s="22">
        <f>SUM(O23:O25)</f>
        <v>0</v>
      </c>
      <c r="P26" s="25">
        <f>O26/N26</f>
        <v>0</v>
      </c>
      <c r="Q26" s="22">
        <f>SUM(Q23:Q25)</f>
        <v>18024</v>
      </c>
      <c r="R26" s="22">
        <f>SUM(R23:R25)</f>
        <v>0</v>
      </c>
      <c r="S26" s="25">
        <f>R26/Q26</f>
        <v>0</v>
      </c>
    </row>
    <row r="27" spans="1:19" ht="15.75" thickBot="1">
      <c r="B27" s="225" t="s">
        <v>2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:19">
      <c r="A28" s="248" t="s">
        <v>17</v>
      </c>
      <c r="B28" s="233" t="s">
        <v>20</v>
      </c>
      <c r="C28" s="230"/>
      <c r="D28" s="230"/>
      <c r="E28" s="233" t="s">
        <v>21</v>
      </c>
      <c r="F28" s="230"/>
      <c r="G28" s="230"/>
      <c r="H28" s="233" t="s">
        <v>22</v>
      </c>
      <c r="I28" s="230"/>
      <c r="J28" s="230"/>
      <c r="K28" s="233" t="s">
        <v>23</v>
      </c>
      <c r="L28" s="230"/>
      <c r="M28" s="230"/>
      <c r="N28" s="233" t="s">
        <v>24</v>
      </c>
      <c r="O28" s="230"/>
      <c r="P28" s="230"/>
      <c r="Q28" s="233" t="s">
        <v>25</v>
      </c>
      <c r="R28" s="230"/>
      <c r="S28" s="231"/>
    </row>
    <row r="29" spans="1:19">
      <c r="A29" s="249"/>
      <c r="B29" s="7" t="s">
        <v>10</v>
      </c>
      <c r="C29" s="8" t="s">
        <v>11</v>
      </c>
      <c r="D29" s="9" t="s">
        <v>12</v>
      </c>
      <c r="E29" s="10" t="s">
        <v>10</v>
      </c>
      <c r="F29" s="8" t="s">
        <v>11</v>
      </c>
      <c r="G29" s="9" t="s">
        <v>12</v>
      </c>
      <c r="H29" s="10" t="s">
        <v>10</v>
      </c>
      <c r="I29" s="8" t="s">
        <v>11</v>
      </c>
      <c r="J29" s="11" t="s">
        <v>12</v>
      </c>
      <c r="K29" s="7" t="s">
        <v>10</v>
      </c>
      <c r="L29" s="8" t="s">
        <v>11</v>
      </c>
      <c r="M29" s="9" t="s">
        <v>12</v>
      </c>
      <c r="N29" s="10" t="s">
        <v>10</v>
      </c>
      <c r="O29" s="8" t="s">
        <v>11</v>
      </c>
      <c r="P29" s="9" t="s">
        <v>12</v>
      </c>
      <c r="Q29" s="10" t="s">
        <v>10</v>
      </c>
      <c r="R29" s="8" t="s">
        <v>11</v>
      </c>
      <c r="S29" s="37" t="s">
        <v>12</v>
      </c>
    </row>
    <row r="30" spans="1:19">
      <c r="A30" s="38" t="s">
        <v>18</v>
      </c>
      <c r="B30" s="27">
        <v>122</v>
      </c>
      <c r="C30" s="17"/>
      <c r="D30" s="19">
        <f>IFERROR(C30/B30,"-")</f>
        <v>0</v>
      </c>
      <c r="E30" s="28">
        <v>122</v>
      </c>
      <c r="F30" s="17"/>
      <c r="G30" s="19">
        <f>F30/E30</f>
        <v>0</v>
      </c>
      <c r="H30" s="28">
        <v>122</v>
      </c>
      <c r="I30" s="17"/>
      <c r="J30" s="19">
        <f>I30/H30</f>
        <v>0</v>
      </c>
      <c r="K30" s="27">
        <v>122</v>
      </c>
      <c r="L30" s="17"/>
      <c r="M30" s="19">
        <f>L30/K30</f>
        <v>0</v>
      </c>
      <c r="N30" s="28">
        <v>122</v>
      </c>
      <c r="O30" s="17"/>
      <c r="P30" s="19">
        <f>O30/N30</f>
        <v>0</v>
      </c>
      <c r="Q30" s="28">
        <v>122</v>
      </c>
      <c r="R30" s="17"/>
      <c r="S30" s="18">
        <f>R30/Q30</f>
        <v>0</v>
      </c>
    </row>
    <row r="31" spans="1:19">
      <c r="A31" s="38" t="s">
        <v>19</v>
      </c>
      <c r="B31" s="27">
        <v>17</v>
      </c>
      <c r="C31" s="17"/>
      <c r="D31" s="19">
        <f>IFERROR(C31/B31,"-")</f>
        <v>0</v>
      </c>
      <c r="E31" s="28">
        <v>17</v>
      </c>
      <c r="F31" s="17"/>
      <c r="G31" s="19">
        <f>F31/E31</f>
        <v>0</v>
      </c>
      <c r="H31" s="28">
        <v>17</v>
      </c>
      <c r="I31" s="17"/>
      <c r="J31" s="19">
        <f>I31/H31</f>
        <v>0</v>
      </c>
      <c r="K31" s="27">
        <v>17</v>
      </c>
      <c r="L31" s="17"/>
      <c r="M31" s="19">
        <f>L31/K31</f>
        <v>0</v>
      </c>
      <c r="N31" s="28">
        <v>17</v>
      </c>
      <c r="O31" s="17"/>
      <c r="P31" s="19">
        <f>O31/N31</f>
        <v>0</v>
      </c>
      <c r="Q31" s="28">
        <v>17</v>
      </c>
      <c r="R31" s="17"/>
      <c r="S31" s="18">
        <f>R31/Q31</f>
        <v>0</v>
      </c>
    </row>
    <row r="32" spans="1:19">
      <c r="A32" s="38" t="s">
        <v>13</v>
      </c>
      <c r="B32" s="27">
        <v>104</v>
      </c>
      <c r="C32" s="17"/>
      <c r="D32" s="19">
        <f>IFERROR(C32/B32,"-")</f>
        <v>0</v>
      </c>
      <c r="E32" s="28">
        <v>104</v>
      </c>
      <c r="F32" s="17"/>
      <c r="G32" s="19">
        <f>F32/E32</f>
        <v>0</v>
      </c>
      <c r="H32" s="28">
        <v>104</v>
      </c>
      <c r="I32" s="17"/>
      <c r="J32" s="19">
        <f>I32/H32</f>
        <v>0</v>
      </c>
      <c r="K32" s="27">
        <v>104</v>
      </c>
      <c r="L32" s="17"/>
      <c r="M32" s="19">
        <f>L32/K32</f>
        <v>0</v>
      </c>
      <c r="N32" s="28">
        <v>104</v>
      </c>
      <c r="O32" s="17"/>
      <c r="P32" s="19">
        <f>O32/N32</f>
        <v>0</v>
      </c>
      <c r="Q32" s="28">
        <v>104</v>
      </c>
      <c r="R32" s="17"/>
      <c r="S32" s="18">
        <f>R32/Q32</f>
        <v>0</v>
      </c>
    </row>
    <row r="33" spans="1:19" s="26" customFormat="1" ht="15.75" thickBot="1">
      <c r="A33" s="39" t="s">
        <v>16</v>
      </c>
      <c r="B33" s="21">
        <f>SUM(B30:B32)</f>
        <v>243</v>
      </c>
      <c r="C33" s="22">
        <f>SUM(C30:C32)</f>
        <v>0</v>
      </c>
      <c r="D33" s="24">
        <f>IFERROR(C33/B33,"-")</f>
        <v>0</v>
      </c>
      <c r="E33" s="22">
        <f>SUM(E30:E32)</f>
        <v>243</v>
      </c>
      <c r="F33" s="22">
        <f>SUM(F30:F32)</f>
        <v>0</v>
      </c>
      <c r="G33" s="24">
        <f>F33/E33</f>
        <v>0</v>
      </c>
      <c r="H33" s="22">
        <f>SUM(H30:H32)</f>
        <v>243</v>
      </c>
      <c r="I33" s="22">
        <f>SUM(I30:I32)</f>
        <v>0</v>
      </c>
      <c r="J33" s="24">
        <f>I33/H33</f>
        <v>0</v>
      </c>
      <c r="K33" s="21">
        <f>SUM(K30:K32)</f>
        <v>243</v>
      </c>
      <c r="L33" s="21">
        <f>SUM(L30:L32)</f>
        <v>0</v>
      </c>
      <c r="M33" s="24">
        <f>L33/K33</f>
        <v>0</v>
      </c>
      <c r="N33" s="22">
        <f>SUM(N30:N32)</f>
        <v>243</v>
      </c>
      <c r="O33" s="22">
        <f>SUM(O30:O32)</f>
        <v>0</v>
      </c>
      <c r="P33" s="24">
        <f>O33/N33</f>
        <v>0</v>
      </c>
      <c r="Q33" s="22">
        <f>SUM(Q30:Q32)</f>
        <v>243</v>
      </c>
      <c r="R33" s="22">
        <f>SUM(R30:R32)</f>
        <v>0</v>
      </c>
      <c r="S33" s="25">
        <f>R33/Q33</f>
        <v>0</v>
      </c>
    </row>
    <row r="34" spans="1:19">
      <c r="A34" s="40"/>
      <c r="B34" s="41"/>
      <c r="C34" s="42"/>
      <c r="D34" s="240" t="s">
        <v>2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9">
      <c r="N35" s="43"/>
      <c r="O35" s="43"/>
    </row>
    <row r="36" spans="1:19">
      <c r="N36" s="43"/>
      <c r="O36" s="43"/>
    </row>
    <row r="37" spans="1:19">
      <c r="N37" s="43"/>
      <c r="O37" s="43"/>
    </row>
    <row r="38" spans="1:19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9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52" spans="1:49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49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49">
      <c r="A54" s="4"/>
      <c r="B54" s="241" t="s">
        <v>17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4"/>
    </row>
    <row r="55" spans="1:49">
      <c r="N55" s="124"/>
    </row>
    <row r="56" spans="1:49" s="60" customForma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2"/>
      <c r="P56" s="62"/>
      <c r="Q56" s="62"/>
      <c r="R56" s="62"/>
      <c r="S56" s="4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s="60" customFormat="1" ht="15.75" thickBo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2"/>
      <c r="P57" s="62"/>
      <c r="Q57" s="62"/>
      <c r="R57" s="62"/>
      <c r="S57" s="4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s="60" customFormat="1" ht="15.75" thickBot="1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4"/>
      <c r="N58" s="2"/>
      <c r="O58" s="2"/>
      <c r="P58" s="2"/>
      <c r="Q58" s="2"/>
      <c r="R58" s="2"/>
      <c r="S58" s="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s="60" customForma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62"/>
      <c r="O59" s="2"/>
      <c r="P59" s="2"/>
      <c r="Q59" s="2"/>
      <c r="R59" s="2"/>
      <c r="S59" s="3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s="60" customForma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62"/>
      <c r="O60" s="2"/>
      <c r="P60" s="2"/>
      <c r="Q60" s="2"/>
      <c r="R60" s="2"/>
      <c r="S60" s="3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s="60" customFormat="1" ht="15.75" thickBo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62"/>
      <c r="O61" s="2"/>
      <c r="P61" s="2"/>
      <c r="Q61" s="2"/>
      <c r="R61" s="2"/>
      <c r="S61" s="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s="60" customFormat="1" ht="15.75" thickBot="1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7"/>
      <c r="N62" s="2"/>
      <c r="O62" s="2"/>
      <c r="P62" s="2"/>
      <c r="Q62" s="2"/>
      <c r="R62" s="2"/>
      <c r="S62" s="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s="60" customFormat="1" ht="15.75" thickBot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2"/>
      <c r="O63" s="2"/>
      <c r="P63" s="2"/>
      <c r="Q63" s="2"/>
      <c r="R63" s="2"/>
      <c r="S63" s="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s="60" customFormat="1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2"/>
      <c r="O64" s="2"/>
      <c r="P64" s="2"/>
      <c r="Q64" s="2"/>
      <c r="R64" s="2"/>
      <c r="S64" s="3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s="60" customFormat="1" ht="15.75" thickBo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2"/>
      <c r="O65" s="2"/>
      <c r="P65" s="2"/>
      <c r="Q65" s="2"/>
      <c r="R65" s="2"/>
      <c r="S65" s="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</sheetData>
  <mergeCells count="42">
    <mergeCell ref="D34:O34"/>
    <mergeCell ref="B54:M54"/>
    <mergeCell ref="A58:M58"/>
    <mergeCell ref="A62:M62"/>
    <mergeCell ref="B27:S27"/>
    <mergeCell ref="A28:A29"/>
    <mergeCell ref="B28:D28"/>
    <mergeCell ref="E28:G28"/>
    <mergeCell ref="H28:J28"/>
    <mergeCell ref="K28:M28"/>
    <mergeCell ref="N28:P28"/>
    <mergeCell ref="Q28:S28"/>
    <mergeCell ref="B19:J19"/>
    <mergeCell ref="K19:S19"/>
    <mergeCell ref="B20:S20"/>
    <mergeCell ref="A21:A22"/>
    <mergeCell ref="B21:D21"/>
    <mergeCell ref="E21:G21"/>
    <mergeCell ref="H21:J21"/>
    <mergeCell ref="K21:M21"/>
    <mergeCell ref="N21:P21"/>
    <mergeCell ref="Q21:S21"/>
    <mergeCell ref="N5:P5"/>
    <mergeCell ref="Q5:S5"/>
    <mergeCell ref="B11:S11"/>
    <mergeCell ref="A12:A13"/>
    <mergeCell ref="B12:D12"/>
    <mergeCell ref="E12:G12"/>
    <mergeCell ref="H12:J12"/>
    <mergeCell ref="K12:M12"/>
    <mergeCell ref="N12:P12"/>
    <mergeCell ref="Q12:S12"/>
    <mergeCell ref="A5:A6"/>
    <mergeCell ref="B5:D5"/>
    <mergeCell ref="E5:G5"/>
    <mergeCell ref="H5:J5"/>
    <mergeCell ref="K5:M5"/>
    <mergeCell ref="B1:Q1"/>
    <mergeCell ref="B2:Q2"/>
    <mergeCell ref="B3:J3"/>
    <mergeCell ref="K3:S3"/>
    <mergeCell ref="B4:S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8"/>
  <sheetViews>
    <sheetView workbookViewId="0">
      <selection activeCell="A5" sqref="A5:S7"/>
    </sheetView>
  </sheetViews>
  <sheetFormatPr defaultRowHeight="15"/>
  <cols>
    <col min="20" max="50" width="9.140625" style="4"/>
  </cols>
  <sheetData>
    <row r="1" spans="1:19">
      <c r="A1" s="4"/>
      <c r="B1" s="255" t="s">
        <v>28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4"/>
      <c r="S1" s="4"/>
    </row>
    <row r="2" spans="1:19">
      <c r="A2" s="4"/>
      <c r="B2" s="255" t="s">
        <v>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4"/>
      <c r="S2" s="4"/>
    </row>
    <row r="3" spans="1:19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 thickBot="1">
      <c r="B4" s="251" t="s">
        <v>93</v>
      </c>
      <c r="C4" s="252"/>
      <c r="D4" s="252"/>
      <c r="E4" s="252"/>
      <c r="F4" s="252"/>
      <c r="G4" s="252"/>
      <c r="H4" s="252"/>
      <c r="I4" s="252"/>
      <c r="J4" s="253"/>
      <c r="K4" s="251" t="s">
        <v>94</v>
      </c>
      <c r="L4" s="252"/>
      <c r="M4" s="252"/>
      <c r="N4" s="252"/>
      <c r="O4" s="252"/>
      <c r="P4" s="252"/>
      <c r="Q4" s="252"/>
      <c r="R4" s="252"/>
      <c r="S4" s="253"/>
    </row>
    <row r="5" spans="1:19" ht="15.75" thickBot="1">
      <c r="A5" s="30"/>
      <c r="B5" s="225" t="s">
        <v>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>
      <c r="A6" s="232" t="s">
        <v>3</v>
      </c>
      <c r="B6" s="233" t="s">
        <v>4</v>
      </c>
      <c r="C6" s="230"/>
      <c r="D6" s="230"/>
      <c r="E6" s="230" t="s">
        <v>5</v>
      </c>
      <c r="F6" s="230"/>
      <c r="G6" s="230"/>
      <c r="H6" s="230" t="s">
        <v>6</v>
      </c>
      <c r="I6" s="230"/>
      <c r="J6" s="231"/>
      <c r="K6" s="233" t="s">
        <v>7</v>
      </c>
      <c r="L6" s="230"/>
      <c r="M6" s="230"/>
      <c r="N6" s="230" t="s">
        <v>8</v>
      </c>
      <c r="O6" s="230"/>
      <c r="P6" s="230"/>
      <c r="Q6" s="230" t="s">
        <v>9</v>
      </c>
      <c r="R6" s="230"/>
      <c r="S6" s="231"/>
    </row>
    <row r="7" spans="1:19">
      <c r="A7" s="232"/>
      <c r="B7" s="7" t="s">
        <v>10</v>
      </c>
      <c r="C7" s="8" t="s">
        <v>11</v>
      </c>
      <c r="D7" s="9" t="s">
        <v>12</v>
      </c>
      <c r="E7" s="10" t="s">
        <v>10</v>
      </c>
      <c r="F7" s="8" t="s">
        <v>11</v>
      </c>
      <c r="G7" s="9" t="s">
        <v>12</v>
      </c>
      <c r="H7" s="10" t="s">
        <v>10</v>
      </c>
      <c r="I7" s="8" t="s">
        <v>11</v>
      </c>
      <c r="J7" s="11" t="s">
        <v>12</v>
      </c>
      <c r="K7" s="7" t="s">
        <v>10</v>
      </c>
      <c r="L7" s="8" t="s">
        <v>11</v>
      </c>
      <c r="M7" s="9" t="s">
        <v>12</v>
      </c>
      <c r="N7" s="10" t="s">
        <v>10</v>
      </c>
      <c r="O7" s="8" t="s">
        <v>11</v>
      </c>
      <c r="P7" s="9" t="s">
        <v>12</v>
      </c>
      <c r="Q7" s="10" t="s">
        <v>10</v>
      </c>
      <c r="R7" s="8" t="s">
        <v>11</v>
      </c>
      <c r="S7" s="11" t="s">
        <v>12</v>
      </c>
    </row>
    <row r="8" spans="1:19" ht="15.75" thickBot="1">
      <c r="A8" s="12" t="s">
        <v>29</v>
      </c>
      <c r="B8" s="70">
        <v>10000</v>
      </c>
      <c r="C8" s="70">
        <v>7429</v>
      </c>
      <c r="D8" s="75">
        <f>C8/B8</f>
        <v>0.7429</v>
      </c>
      <c r="E8" s="70">
        <v>10000</v>
      </c>
      <c r="F8" s="79">
        <v>7907</v>
      </c>
      <c r="G8" s="75">
        <f>F8/E8</f>
        <v>0.79069999999999996</v>
      </c>
      <c r="H8" s="70">
        <v>10000</v>
      </c>
      <c r="I8" s="85">
        <v>11972</v>
      </c>
      <c r="J8" s="75">
        <f>I8/H8</f>
        <v>1.1972</v>
      </c>
      <c r="K8" s="70">
        <v>10000</v>
      </c>
      <c r="L8" s="70"/>
      <c r="M8" s="75">
        <f>L8/K8</f>
        <v>0</v>
      </c>
      <c r="N8" s="70">
        <v>10000</v>
      </c>
      <c r="O8" s="70"/>
      <c r="P8" s="75">
        <f>O8/N8</f>
        <v>0</v>
      </c>
      <c r="Q8" s="70">
        <v>10000</v>
      </c>
      <c r="R8" s="70"/>
      <c r="S8" s="75">
        <f>R8/Q8</f>
        <v>0</v>
      </c>
    </row>
    <row r="9" spans="1:19" ht="15.75" thickBot="1">
      <c r="B9" s="225" t="s">
        <v>2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pans="1:19">
      <c r="A10" s="232" t="s">
        <v>17</v>
      </c>
      <c r="B10" s="233" t="s">
        <v>4</v>
      </c>
      <c r="C10" s="230"/>
      <c r="D10" s="230"/>
      <c r="E10" s="234" t="s">
        <v>5</v>
      </c>
      <c r="F10" s="234"/>
      <c r="G10" s="234"/>
      <c r="H10" s="230" t="s">
        <v>6</v>
      </c>
      <c r="I10" s="230"/>
      <c r="J10" s="231"/>
      <c r="K10" s="233" t="s">
        <v>7</v>
      </c>
      <c r="L10" s="230"/>
      <c r="M10" s="230"/>
      <c r="N10" s="230" t="s">
        <v>8</v>
      </c>
      <c r="O10" s="230"/>
      <c r="P10" s="230"/>
      <c r="Q10" s="230" t="s">
        <v>9</v>
      </c>
      <c r="R10" s="230"/>
      <c r="S10" s="231"/>
    </row>
    <row r="11" spans="1:19">
      <c r="A11" s="232"/>
      <c r="B11" s="7" t="s">
        <v>10</v>
      </c>
      <c r="C11" s="8" t="s">
        <v>11</v>
      </c>
      <c r="D11" s="9" t="s">
        <v>12</v>
      </c>
      <c r="E11" s="67" t="s">
        <v>10</v>
      </c>
      <c r="F11" s="68" t="s">
        <v>11</v>
      </c>
      <c r="G11" s="69" t="s">
        <v>12</v>
      </c>
      <c r="H11" s="10" t="s">
        <v>10</v>
      </c>
      <c r="I11" s="8" t="s">
        <v>11</v>
      </c>
      <c r="J11" s="11" t="s">
        <v>12</v>
      </c>
      <c r="K11" s="7" t="s">
        <v>10</v>
      </c>
      <c r="L11" s="8" t="s">
        <v>11</v>
      </c>
      <c r="M11" s="9" t="s">
        <v>12</v>
      </c>
      <c r="N11" s="10" t="s">
        <v>10</v>
      </c>
      <c r="O11" s="8" t="s">
        <v>11</v>
      </c>
      <c r="P11" s="9" t="s">
        <v>12</v>
      </c>
      <c r="Q11" s="10" t="s">
        <v>10</v>
      </c>
      <c r="R11" s="8" t="s">
        <v>11</v>
      </c>
      <c r="S11" s="11" t="s">
        <v>12</v>
      </c>
    </row>
    <row r="12" spans="1:19" ht="15.75" thickBot="1">
      <c r="A12" s="12" t="s">
        <v>29</v>
      </c>
      <c r="B12" s="73">
        <v>67</v>
      </c>
      <c r="C12" s="71">
        <v>47</v>
      </c>
      <c r="D12" s="75">
        <f>C12/B12</f>
        <v>0.70149253731343286</v>
      </c>
      <c r="E12" s="74">
        <v>67</v>
      </c>
      <c r="F12" s="71">
        <v>79</v>
      </c>
      <c r="G12" s="72">
        <f>F12/E12</f>
        <v>1.1791044776119404</v>
      </c>
      <c r="H12" s="74">
        <v>67</v>
      </c>
      <c r="I12" s="71">
        <v>149</v>
      </c>
      <c r="J12" s="75">
        <f>I12/H12</f>
        <v>2.2238805970149254</v>
      </c>
      <c r="K12" s="73">
        <v>67</v>
      </c>
      <c r="L12" s="71"/>
      <c r="M12" s="75">
        <f>L12/K12</f>
        <v>0</v>
      </c>
      <c r="N12" s="74">
        <v>67</v>
      </c>
      <c r="O12" s="71"/>
      <c r="P12" s="75">
        <f>O12/N12</f>
        <v>0</v>
      </c>
      <c r="Q12" s="74">
        <v>67</v>
      </c>
      <c r="R12" s="71"/>
      <c r="S12" s="75">
        <f>R12/Q12</f>
        <v>0</v>
      </c>
    </row>
    <row r="13" spans="1:19">
      <c r="A13" s="76"/>
      <c r="B13" s="64"/>
      <c r="C13" s="64"/>
      <c r="D13" s="65"/>
      <c r="E13" s="64"/>
      <c r="F13" s="63"/>
      <c r="G13" s="63"/>
      <c r="H13" s="64"/>
      <c r="I13" s="63"/>
      <c r="J13" s="63"/>
      <c r="K13" s="64"/>
      <c r="L13" s="63"/>
      <c r="M13" s="63"/>
      <c r="N13" s="64"/>
      <c r="O13" s="63"/>
      <c r="P13" s="63"/>
      <c r="Q13" s="64"/>
      <c r="R13" s="63"/>
      <c r="S13" s="66"/>
    </row>
    <row r="14" spans="1:19" ht="15.7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thickBot="1">
      <c r="A15" s="4"/>
      <c r="B15" s="251" t="s">
        <v>95</v>
      </c>
      <c r="C15" s="252"/>
      <c r="D15" s="252"/>
      <c r="E15" s="252"/>
      <c r="F15" s="252"/>
      <c r="G15" s="252"/>
      <c r="H15" s="252"/>
      <c r="I15" s="252"/>
      <c r="J15" s="253"/>
      <c r="K15" s="251" t="s">
        <v>96</v>
      </c>
      <c r="L15" s="252"/>
      <c r="M15" s="252"/>
      <c r="N15" s="252"/>
      <c r="O15" s="252"/>
      <c r="P15" s="252"/>
      <c r="Q15" s="252"/>
      <c r="R15" s="252"/>
      <c r="S15" s="253"/>
    </row>
    <row r="16" spans="1:19" ht="15.75" thickBot="1">
      <c r="A16" s="30"/>
      <c r="B16" s="225" t="s">
        <v>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25" ht="15.75" thickBot="1">
      <c r="A17" s="232" t="s">
        <v>3</v>
      </c>
      <c r="B17" s="238" t="s">
        <v>20</v>
      </c>
      <c r="C17" s="239"/>
      <c r="D17" s="239"/>
      <c r="E17" s="238" t="s">
        <v>21</v>
      </c>
      <c r="F17" s="239"/>
      <c r="G17" s="239"/>
      <c r="H17" s="238" t="s">
        <v>22</v>
      </c>
      <c r="I17" s="239"/>
      <c r="J17" s="239"/>
      <c r="K17" s="238" t="s">
        <v>23</v>
      </c>
      <c r="L17" s="239"/>
      <c r="M17" s="239"/>
      <c r="N17" s="238" t="s">
        <v>24</v>
      </c>
      <c r="O17" s="239"/>
      <c r="P17" s="239"/>
      <c r="Q17" s="238" t="s">
        <v>25</v>
      </c>
      <c r="R17" s="239"/>
      <c r="S17" s="254"/>
    </row>
    <row r="18" spans="1:25">
      <c r="A18" s="232"/>
      <c r="B18" s="31" t="s">
        <v>10</v>
      </c>
      <c r="C18" s="32" t="s">
        <v>11</v>
      </c>
      <c r="D18" s="33" t="s">
        <v>12</v>
      </c>
      <c r="E18" s="34" t="s">
        <v>10</v>
      </c>
      <c r="F18" s="32" t="s">
        <v>11</v>
      </c>
      <c r="G18" s="33" t="s">
        <v>12</v>
      </c>
      <c r="H18" s="34" t="s">
        <v>10</v>
      </c>
      <c r="I18" s="32" t="s">
        <v>11</v>
      </c>
      <c r="J18" s="35" t="s">
        <v>12</v>
      </c>
      <c r="K18" s="7" t="s">
        <v>10</v>
      </c>
      <c r="L18" s="8" t="s">
        <v>11</v>
      </c>
      <c r="M18" s="9" t="s">
        <v>12</v>
      </c>
      <c r="N18" s="10" t="s">
        <v>10</v>
      </c>
      <c r="O18" s="8" t="s">
        <v>11</v>
      </c>
      <c r="P18" s="9" t="s">
        <v>12</v>
      </c>
      <c r="Q18" s="10" t="s">
        <v>10</v>
      </c>
      <c r="R18" s="8" t="s">
        <v>11</v>
      </c>
      <c r="S18" s="11" t="s">
        <v>12</v>
      </c>
    </row>
    <row r="19" spans="1:25" ht="15.75" thickBot="1">
      <c r="A19" s="12" t="s">
        <v>29</v>
      </c>
      <c r="B19" s="70">
        <v>10000</v>
      </c>
      <c r="C19" s="71"/>
      <c r="D19" s="75">
        <f>C19/B19</f>
        <v>0</v>
      </c>
      <c r="E19" s="70">
        <v>10000</v>
      </c>
      <c r="F19" s="70"/>
      <c r="G19" s="75">
        <f>F19/E19</f>
        <v>0</v>
      </c>
      <c r="H19" s="70">
        <v>10000</v>
      </c>
      <c r="I19" s="70"/>
      <c r="J19" s="75">
        <f>I19/H19</f>
        <v>0</v>
      </c>
      <c r="K19" s="70">
        <v>10000</v>
      </c>
      <c r="L19" s="70"/>
      <c r="M19" s="75">
        <f>L19/K19</f>
        <v>0</v>
      </c>
      <c r="N19" s="70">
        <v>10000</v>
      </c>
      <c r="O19" s="70"/>
      <c r="P19" s="75">
        <f>O19/N19</f>
        <v>0</v>
      </c>
      <c r="Q19" s="70">
        <v>10000</v>
      </c>
      <c r="R19" s="70"/>
      <c r="S19" s="75">
        <f>R19/Q19</f>
        <v>0</v>
      </c>
    </row>
    <row r="20" spans="1:25" ht="15.75" thickBot="1">
      <c r="B20" s="225" t="s">
        <v>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</row>
    <row r="21" spans="1:25">
      <c r="A21" s="248" t="s">
        <v>17</v>
      </c>
      <c r="B21" s="233" t="s">
        <v>20</v>
      </c>
      <c r="C21" s="230"/>
      <c r="D21" s="230"/>
      <c r="E21" s="233" t="s">
        <v>21</v>
      </c>
      <c r="F21" s="230"/>
      <c r="G21" s="230"/>
      <c r="H21" s="233" t="s">
        <v>22</v>
      </c>
      <c r="I21" s="230"/>
      <c r="J21" s="230"/>
      <c r="K21" s="233" t="s">
        <v>23</v>
      </c>
      <c r="L21" s="230"/>
      <c r="M21" s="230"/>
      <c r="N21" s="233" t="s">
        <v>24</v>
      </c>
      <c r="O21" s="230"/>
      <c r="P21" s="230"/>
      <c r="Q21" s="233" t="s">
        <v>25</v>
      </c>
      <c r="R21" s="230"/>
      <c r="S21" s="231"/>
    </row>
    <row r="22" spans="1:25">
      <c r="A22" s="249"/>
      <c r="B22" s="7" t="s">
        <v>10</v>
      </c>
      <c r="C22" s="8" t="s">
        <v>11</v>
      </c>
      <c r="D22" s="9" t="s">
        <v>12</v>
      </c>
      <c r="E22" s="10" t="s">
        <v>10</v>
      </c>
      <c r="F22" s="8" t="s">
        <v>11</v>
      </c>
      <c r="G22" s="9" t="s">
        <v>12</v>
      </c>
      <c r="H22" s="10" t="s">
        <v>10</v>
      </c>
      <c r="I22" s="8" t="s">
        <v>11</v>
      </c>
      <c r="J22" s="11" t="s">
        <v>12</v>
      </c>
      <c r="K22" s="7" t="s">
        <v>10</v>
      </c>
      <c r="L22" s="8" t="s">
        <v>11</v>
      </c>
      <c r="M22" s="9" t="s">
        <v>12</v>
      </c>
      <c r="N22" s="10" t="s">
        <v>10</v>
      </c>
      <c r="O22" s="8" t="s">
        <v>11</v>
      </c>
      <c r="P22" s="9" t="s">
        <v>12</v>
      </c>
      <c r="Q22" s="10" t="s">
        <v>10</v>
      </c>
      <c r="R22" s="8" t="s">
        <v>11</v>
      </c>
      <c r="S22" s="37" t="s">
        <v>12</v>
      </c>
    </row>
    <row r="23" spans="1:25" ht="15.75" thickBot="1">
      <c r="A23" s="38" t="s">
        <v>29</v>
      </c>
      <c r="B23" s="73">
        <v>67</v>
      </c>
      <c r="C23" s="70"/>
      <c r="D23" s="75">
        <f>C23/B23</f>
        <v>0</v>
      </c>
      <c r="E23" s="74">
        <v>67</v>
      </c>
      <c r="F23" s="71"/>
      <c r="G23" s="75">
        <f>F23/E23</f>
        <v>0</v>
      </c>
      <c r="H23" s="74">
        <v>67</v>
      </c>
      <c r="I23" s="71"/>
      <c r="J23" s="75">
        <f>I23/H23</f>
        <v>0</v>
      </c>
      <c r="K23" s="73">
        <v>67</v>
      </c>
      <c r="L23" s="71"/>
      <c r="M23" s="75">
        <f>L23/K23</f>
        <v>0</v>
      </c>
      <c r="N23" s="74">
        <v>67</v>
      </c>
      <c r="O23" s="71"/>
      <c r="P23" s="75">
        <f>O23/N23</f>
        <v>0</v>
      </c>
      <c r="Q23" s="74">
        <v>67</v>
      </c>
      <c r="R23" s="71"/>
      <c r="S23" s="75">
        <f>R23/Q23</f>
        <v>0</v>
      </c>
    </row>
    <row r="24" spans="1:25">
      <c r="A24" s="77"/>
      <c r="B24" s="62"/>
      <c r="C24" s="83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80"/>
      <c r="Q24" s="80"/>
      <c r="R24" s="80"/>
      <c r="S24" s="81"/>
      <c r="T24" s="61"/>
      <c r="U24" s="61"/>
    </row>
    <row r="25" spans="1:25" s="4" customFormat="1">
      <c r="N25" s="61"/>
      <c r="O25" s="61"/>
      <c r="P25" s="80"/>
      <c r="Q25" s="80"/>
      <c r="R25" s="80"/>
      <c r="S25" s="81"/>
      <c r="T25" s="61"/>
      <c r="U25" s="61"/>
      <c r="V25" s="61"/>
      <c r="W25" s="61"/>
      <c r="X25" s="61"/>
      <c r="Y25" s="61"/>
    </row>
    <row r="26" spans="1:25" s="4" customFormat="1">
      <c r="N26" s="61"/>
      <c r="O26" s="61"/>
      <c r="P26" s="80"/>
      <c r="Q26" s="80"/>
      <c r="R26" s="80"/>
      <c r="S26" s="81"/>
      <c r="T26" s="61"/>
      <c r="U26" s="61"/>
      <c r="V26" s="61"/>
      <c r="W26" s="61"/>
      <c r="X26" s="61"/>
      <c r="Y26" s="61"/>
    </row>
    <row r="27" spans="1:25" s="4" customFormat="1">
      <c r="N27" s="61"/>
      <c r="O27" s="61"/>
      <c r="P27" s="80"/>
      <c r="Q27" s="80"/>
      <c r="R27" s="80"/>
      <c r="S27" s="81"/>
      <c r="T27" s="61"/>
      <c r="U27" s="61"/>
      <c r="V27" s="61"/>
      <c r="W27" s="61"/>
      <c r="X27" s="61"/>
      <c r="Y27" s="61"/>
    </row>
    <row r="28" spans="1:25" s="4" customFormat="1">
      <c r="N28" s="80"/>
      <c r="O28" s="80"/>
      <c r="P28" s="80"/>
      <c r="Q28" s="80"/>
      <c r="R28" s="80"/>
      <c r="S28" s="81"/>
      <c r="T28" s="61"/>
      <c r="U28" s="61"/>
      <c r="V28" s="61"/>
      <c r="W28" s="61"/>
      <c r="X28" s="61"/>
      <c r="Y28" s="61"/>
    </row>
    <row r="29" spans="1:25" s="4" customFormat="1">
      <c r="N29" s="80"/>
      <c r="O29" s="80"/>
      <c r="P29" s="80"/>
      <c r="Q29" s="80"/>
      <c r="R29" s="80"/>
      <c r="S29" s="81"/>
      <c r="T29" s="61"/>
      <c r="U29" s="61"/>
      <c r="V29" s="61"/>
      <c r="W29" s="61"/>
      <c r="X29" s="61"/>
      <c r="Y29" s="61"/>
    </row>
    <row r="30" spans="1:25" s="4" customFormat="1">
      <c r="N30" s="80"/>
      <c r="O30" s="80"/>
      <c r="P30" s="80"/>
      <c r="Q30" s="80"/>
      <c r="R30" s="80"/>
      <c r="S30" s="81"/>
      <c r="T30" s="61"/>
      <c r="U30" s="61"/>
      <c r="V30" s="61"/>
      <c r="W30" s="61"/>
      <c r="X30" s="61"/>
      <c r="Y30" s="61"/>
    </row>
    <row r="31" spans="1:25" s="4" customFormat="1">
      <c r="N31" s="80"/>
      <c r="O31" s="80"/>
      <c r="P31" s="80"/>
      <c r="Q31" s="80"/>
      <c r="R31" s="80"/>
      <c r="S31" s="81"/>
      <c r="T31" s="61"/>
      <c r="U31" s="61"/>
      <c r="V31" s="61"/>
      <c r="W31" s="61"/>
      <c r="X31" s="61"/>
      <c r="Y31" s="61"/>
    </row>
    <row r="32" spans="1:25" s="4" customFormat="1">
      <c r="N32" s="80"/>
      <c r="O32" s="80"/>
      <c r="P32" s="80"/>
      <c r="Q32" s="80"/>
      <c r="R32" s="80"/>
      <c r="S32" s="81"/>
      <c r="T32" s="61"/>
      <c r="U32" s="61"/>
      <c r="V32" s="61"/>
      <c r="W32" s="61"/>
      <c r="X32" s="61"/>
      <c r="Y32" s="61"/>
    </row>
    <row r="33" spans="1:25" s="4" customFormat="1">
      <c r="N33" s="80"/>
      <c r="O33" s="80"/>
      <c r="P33" s="80"/>
      <c r="Q33" s="80"/>
      <c r="R33" s="80"/>
      <c r="S33" s="81"/>
      <c r="T33" s="61"/>
      <c r="U33" s="61"/>
      <c r="V33" s="61"/>
      <c r="W33" s="61"/>
      <c r="X33" s="61"/>
      <c r="Y33" s="61"/>
    </row>
    <row r="34" spans="1:25" s="4" customFormat="1">
      <c r="N34" s="80"/>
      <c r="O34" s="80"/>
      <c r="P34" s="80"/>
      <c r="Q34" s="80"/>
      <c r="R34" s="80"/>
      <c r="S34" s="81"/>
      <c r="T34" s="61"/>
      <c r="U34" s="61"/>
      <c r="V34" s="61"/>
      <c r="W34" s="61"/>
      <c r="X34" s="61"/>
      <c r="Y34" s="61"/>
    </row>
    <row r="35" spans="1:25" s="4" customFormat="1">
      <c r="A35" s="82"/>
      <c r="B35" s="80"/>
      <c r="C35" s="80"/>
      <c r="D35" s="80"/>
      <c r="E35" s="80"/>
      <c r="F35" s="80"/>
      <c r="G35" s="80"/>
      <c r="H35" s="80"/>
      <c r="I35" s="61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61"/>
      <c r="W35" s="61"/>
      <c r="X35" s="61"/>
      <c r="Y35" s="61"/>
    </row>
    <row r="36" spans="1:25" s="4" customFormat="1">
      <c r="A36" s="82"/>
      <c r="B36" s="80"/>
      <c r="C36" s="80"/>
      <c r="D36" s="80"/>
      <c r="E36" s="80"/>
      <c r="F36" s="80"/>
      <c r="G36" s="80"/>
      <c r="H36" s="80"/>
      <c r="I36" s="78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61"/>
      <c r="W36" s="61"/>
      <c r="X36" s="61"/>
      <c r="Y36" s="61"/>
    </row>
    <row r="37" spans="1:25" s="4" customFormat="1">
      <c r="A37" s="82"/>
      <c r="B37" s="80"/>
      <c r="C37" s="80"/>
      <c r="D37" s="80"/>
      <c r="E37" s="80"/>
      <c r="F37" s="80"/>
      <c r="G37" s="80"/>
      <c r="H37" s="80"/>
      <c r="I37" s="84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61"/>
      <c r="W37" s="61"/>
      <c r="X37" s="61"/>
      <c r="Y37" s="61"/>
    </row>
    <row r="38" spans="1:25" s="4" customFormat="1">
      <c r="A38" s="82"/>
      <c r="B38" s="80"/>
      <c r="C38" s="80"/>
      <c r="D38" s="80"/>
      <c r="E38" s="80"/>
      <c r="F38" s="80"/>
      <c r="G38" s="80"/>
      <c r="H38" s="80"/>
      <c r="I38" s="84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61"/>
      <c r="W38" s="61"/>
      <c r="X38" s="61"/>
      <c r="Y38" s="61"/>
    </row>
    <row r="39" spans="1:25" s="4" customFormat="1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61"/>
      <c r="U39" s="61"/>
      <c r="V39" s="61"/>
      <c r="W39" s="61"/>
      <c r="X39" s="61"/>
      <c r="Y39" s="61"/>
    </row>
    <row r="40" spans="1:25" s="4" customFormat="1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1"/>
      <c r="T40" s="61"/>
      <c r="U40" s="61"/>
      <c r="V40" s="61"/>
      <c r="W40" s="61"/>
      <c r="X40" s="61"/>
      <c r="Y40" s="61"/>
    </row>
    <row r="41" spans="1:25" s="4" customFormat="1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  <c r="T41" s="61"/>
      <c r="U41" s="61"/>
      <c r="V41" s="61"/>
      <c r="W41" s="61"/>
      <c r="X41" s="61"/>
      <c r="Y41" s="61"/>
    </row>
    <row r="42" spans="1:25" s="4" customFormat="1">
      <c r="A42" s="8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80"/>
      <c r="P42" s="80"/>
      <c r="Q42" s="80"/>
      <c r="R42" s="80"/>
      <c r="S42" s="81"/>
      <c r="T42" s="61"/>
      <c r="U42" s="61"/>
      <c r="V42" s="61"/>
      <c r="W42" s="61"/>
      <c r="X42" s="61"/>
      <c r="Y42" s="61"/>
    </row>
    <row r="43" spans="1:25" s="4" customFormat="1">
      <c r="A43" s="82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80"/>
      <c r="P43" s="80"/>
      <c r="Q43" s="80"/>
      <c r="R43" s="80"/>
      <c r="S43" s="81"/>
      <c r="T43" s="61"/>
      <c r="U43" s="61"/>
      <c r="V43" s="61"/>
      <c r="W43" s="61"/>
      <c r="X43" s="61"/>
      <c r="Y43" s="61"/>
    </row>
    <row r="44" spans="1:25" s="4" customFormat="1">
      <c r="A44" s="82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80"/>
      <c r="P44" s="80"/>
      <c r="Q44" s="80"/>
      <c r="R44" s="80"/>
      <c r="S44" s="81"/>
      <c r="T44" s="61"/>
      <c r="U44" s="61"/>
      <c r="V44" s="61"/>
      <c r="W44" s="61"/>
      <c r="X44" s="61"/>
      <c r="Y44" s="61"/>
    </row>
    <row r="45" spans="1:25" s="4" customFormat="1">
      <c r="A45" s="82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80"/>
      <c r="P45" s="80"/>
      <c r="Q45" s="80"/>
      <c r="R45" s="80"/>
      <c r="S45" s="81"/>
      <c r="T45" s="61"/>
      <c r="U45" s="61"/>
      <c r="V45" s="61"/>
      <c r="W45" s="61"/>
      <c r="X45" s="61"/>
      <c r="Y45" s="61"/>
    </row>
    <row r="46" spans="1:25" s="4" customFormat="1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  <c r="T46" s="61"/>
      <c r="U46" s="61"/>
      <c r="V46" s="61"/>
      <c r="W46" s="61"/>
      <c r="X46" s="61"/>
      <c r="Y46" s="61"/>
    </row>
    <row r="47" spans="1:25" s="4" customFormat="1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1"/>
      <c r="T47" s="61"/>
      <c r="U47" s="61"/>
      <c r="V47" s="61"/>
      <c r="W47" s="61"/>
      <c r="X47" s="61"/>
      <c r="Y47" s="61"/>
    </row>
    <row r="48" spans="1:25" s="4" customFormat="1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61"/>
      <c r="U48" s="61"/>
      <c r="V48" s="61"/>
      <c r="W48" s="61"/>
      <c r="X48" s="61"/>
      <c r="Y48" s="61"/>
    </row>
    <row r="49" spans="1:25" s="4" customFormat="1" ht="15.75" thickBot="1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  <c r="T49" s="61"/>
      <c r="U49" s="61"/>
      <c r="V49" s="61"/>
      <c r="W49" s="61"/>
      <c r="X49" s="61"/>
      <c r="Y49" s="61"/>
    </row>
    <row r="50" spans="1:25" s="4" customFormat="1" ht="16.5" thickBot="1">
      <c r="A50" s="256" t="s">
        <v>30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8"/>
      <c r="N50" s="80"/>
      <c r="O50" s="80"/>
      <c r="P50" s="80"/>
      <c r="Q50" s="80"/>
      <c r="R50" s="80"/>
      <c r="S50" s="81"/>
      <c r="T50" s="61"/>
      <c r="U50" s="61"/>
      <c r="V50" s="61"/>
      <c r="W50" s="61"/>
      <c r="X50" s="61"/>
      <c r="Y50" s="61"/>
    </row>
    <row r="51" spans="1:25">
      <c r="A51" s="95"/>
      <c r="B51" s="89" t="s">
        <v>31</v>
      </c>
      <c r="C51" s="89" t="s">
        <v>32</v>
      </c>
      <c r="D51" s="89" t="s">
        <v>33</v>
      </c>
      <c r="E51" s="89" t="s">
        <v>34</v>
      </c>
      <c r="F51" s="89" t="s">
        <v>35</v>
      </c>
      <c r="G51" s="89" t="s">
        <v>36</v>
      </c>
      <c r="H51" s="89" t="s">
        <v>37</v>
      </c>
      <c r="I51" s="89" t="s">
        <v>38</v>
      </c>
      <c r="J51" s="89" t="s">
        <v>39</v>
      </c>
      <c r="K51" s="89" t="s">
        <v>40</v>
      </c>
      <c r="L51" s="89" t="s">
        <v>41</v>
      </c>
      <c r="M51" s="96" t="s">
        <v>42</v>
      </c>
      <c r="N51" s="80"/>
      <c r="O51" s="80"/>
      <c r="P51" s="80"/>
      <c r="Q51" s="80"/>
      <c r="R51" s="80"/>
      <c r="S51" s="81"/>
      <c r="T51" s="61"/>
      <c r="U51" s="61"/>
      <c r="V51" s="61"/>
      <c r="W51" s="61"/>
      <c r="X51" s="61"/>
      <c r="Y51" s="61"/>
    </row>
    <row r="52" spans="1:25">
      <c r="A52" s="97" t="s">
        <v>10</v>
      </c>
      <c r="B52" s="88">
        <v>10000</v>
      </c>
      <c r="C52" s="88">
        <v>10000</v>
      </c>
      <c r="D52" s="88">
        <v>10000</v>
      </c>
      <c r="E52" s="88">
        <v>10000</v>
      </c>
      <c r="F52" s="88">
        <v>10000</v>
      </c>
      <c r="G52" s="88">
        <v>10000</v>
      </c>
      <c r="H52" s="88">
        <v>10000</v>
      </c>
      <c r="I52" s="88">
        <v>10000</v>
      </c>
      <c r="J52" s="88">
        <v>10000</v>
      </c>
      <c r="K52" s="88">
        <v>10000</v>
      </c>
      <c r="L52" s="88">
        <v>10000</v>
      </c>
      <c r="M52" s="88">
        <v>10000</v>
      </c>
      <c r="N52" s="80"/>
      <c r="O52" s="80"/>
      <c r="P52" s="80"/>
      <c r="Q52" s="80"/>
      <c r="R52" s="80"/>
      <c r="S52" s="81"/>
      <c r="T52" s="61"/>
      <c r="U52" s="61"/>
      <c r="V52" s="61"/>
      <c r="W52" s="61"/>
      <c r="X52" s="61"/>
      <c r="Y52" s="61"/>
    </row>
    <row r="53" spans="1:25" ht="15.75" thickBot="1">
      <c r="A53" s="98" t="s">
        <v>11</v>
      </c>
      <c r="B53" s="99">
        <v>8434</v>
      </c>
      <c r="C53" s="99">
        <v>10988</v>
      </c>
      <c r="D53" s="99">
        <v>12907</v>
      </c>
      <c r="E53" s="99">
        <v>12224</v>
      </c>
      <c r="F53" s="99">
        <v>12484</v>
      </c>
      <c r="G53" s="99">
        <v>11636</v>
      </c>
      <c r="H53" s="99">
        <v>9188</v>
      </c>
      <c r="I53" s="99">
        <v>11176</v>
      </c>
      <c r="J53" s="99">
        <v>12592</v>
      </c>
      <c r="K53" s="99">
        <v>13012</v>
      </c>
      <c r="L53" s="99">
        <v>12209</v>
      </c>
      <c r="M53" s="100">
        <v>9452</v>
      </c>
      <c r="N53" s="80"/>
      <c r="O53" s="80"/>
      <c r="P53" s="80"/>
      <c r="Q53" s="80"/>
      <c r="R53" s="80"/>
      <c r="S53" s="81"/>
      <c r="T53" s="61"/>
      <c r="U53" s="61"/>
      <c r="V53" s="61"/>
      <c r="W53" s="61"/>
      <c r="X53" s="61"/>
      <c r="Y53" s="61"/>
    </row>
    <row r="54" spans="1:25" ht="16.5" thickBot="1">
      <c r="A54" s="256" t="s">
        <v>17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8"/>
    </row>
    <row r="55" spans="1:25">
      <c r="A55" s="90"/>
      <c r="B55" s="91" t="s">
        <v>31</v>
      </c>
      <c r="C55" s="91" t="s">
        <v>32</v>
      </c>
      <c r="D55" s="91" t="s">
        <v>33</v>
      </c>
      <c r="E55" s="91" t="s">
        <v>34</v>
      </c>
      <c r="F55" s="91" t="s">
        <v>35</v>
      </c>
      <c r="G55" s="91" t="s">
        <v>36</v>
      </c>
      <c r="H55" s="91" t="s">
        <v>37</v>
      </c>
      <c r="I55" s="91" t="s">
        <v>38</v>
      </c>
      <c r="J55" s="91" t="s">
        <v>39</v>
      </c>
      <c r="K55" s="91" t="s">
        <v>40</v>
      </c>
      <c r="L55" s="91" t="s">
        <v>41</v>
      </c>
      <c r="M55" s="92" t="s">
        <v>42</v>
      </c>
    </row>
    <row r="56" spans="1:25">
      <c r="A56" s="97" t="s">
        <v>10</v>
      </c>
      <c r="B56" s="88">
        <v>67</v>
      </c>
      <c r="C56" s="88">
        <v>67</v>
      </c>
      <c r="D56" s="88">
        <v>67</v>
      </c>
      <c r="E56" s="88">
        <v>67</v>
      </c>
      <c r="F56" s="88">
        <v>67</v>
      </c>
      <c r="G56" s="88">
        <v>67</v>
      </c>
      <c r="H56" s="88">
        <v>67</v>
      </c>
      <c r="I56" s="88">
        <v>67</v>
      </c>
      <c r="J56" s="88">
        <v>67</v>
      </c>
      <c r="K56" s="88">
        <v>67</v>
      </c>
      <c r="L56" s="88">
        <v>67</v>
      </c>
      <c r="M56" s="88">
        <v>67</v>
      </c>
    </row>
    <row r="57" spans="1:25" ht="15.75" thickBot="1">
      <c r="A57" s="98" t="s">
        <v>11</v>
      </c>
      <c r="B57" s="93">
        <v>69</v>
      </c>
      <c r="C57" s="93">
        <v>108</v>
      </c>
      <c r="D57" s="93">
        <v>131</v>
      </c>
      <c r="E57" s="93">
        <v>120</v>
      </c>
      <c r="F57" s="93">
        <v>136</v>
      </c>
      <c r="G57" s="93">
        <v>89</v>
      </c>
      <c r="H57" s="93">
        <v>83</v>
      </c>
      <c r="I57" s="93">
        <v>89</v>
      </c>
      <c r="J57" s="93">
        <v>88</v>
      </c>
      <c r="K57" s="93">
        <v>101</v>
      </c>
      <c r="L57" s="93">
        <v>77</v>
      </c>
      <c r="M57" s="94">
        <v>70</v>
      </c>
    </row>
    <row r="58" spans="1:25">
      <c r="A58" s="7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42">
    <mergeCell ref="A21:A22"/>
    <mergeCell ref="B21:D21"/>
    <mergeCell ref="E21:G21"/>
    <mergeCell ref="H21:J21"/>
    <mergeCell ref="A54:M54"/>
    <mergeCell ref="A50:M50"/>
    <mergeCell ref="B5:S5"/>
    <mergeCell ref="B1:Q1"/>
    <mergeCell ref="B2:Q2"/>
    <mergeCell ref="B4:J4"/>
    <mergeCell ref="K4:S4"/>
    <mergeCell ref="H6:J6"/>
    <mergeCell ref="K6:M6"/>
    <mergeCell ref="N6:P6"/>
    <mergeCell ref="Q6:S6"/>
    <mergeCell ref="A10:A11"/>
    <mergeCell ref="B10:D10"/>
    <mergeCell ref="E10:G10"/>
    <mergeCell ref="H10:J10"/>
    <mergeCell ref="A6:A7"/>
    <mergeCell ref="N10:P10"/>
    <mergeCell ref="Q10:S10"/>
    <mergeCell ref="B9:S9"/>
    <mergeCell ref="B6:D6"/>
    <mergeCell ref="E6:G6"/>
    <mergeCell ref="K10:M10"/>
    <mergeCell ref="A17:A18"/>
    <mergeCell ref="D24:O24"/>
    <mergeCell ref="J35:U35"/>
    <mergeCell ref="B15:J15"/>
    <mergeCell ref="K15:S15"/>
    <mergeCell ref="B16:S16"/>
    <mergeCell ref="B17:D17"/>
    <mergeCell ref="E17:G17"/>
    <mergeCell ref="H17:J17"/>
    <mergeCell ref="K17:M17"/>
    <mergeCell ref="N17:P17"/>
    <mergeCell ref="Q17:S17"/>
    <mergeCell ref="B20:S20"/>
    <mergeCell ref="N21:P21"/>
    <mergeCell ref="Q21:S21"/>
    <mergeCell ref="K21:M2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7"/>
  <sheetViews>
    <sheetView workbookViewId="0">
      <selection activeCell="A5" sqref="A5:S7"/>
    </sheetView>
  </sheetViews>
  <sheetFormatPr defaultColWidth="9.140625" defaultRowHeight="15"/>
  <cols>
    <col min="1" max="16384" width="9.140625" style="4"/>
  </cols>
  <sheetData>
    <row r="1" spans="1:19">
      <c r="B1" s="229" t="s">
        <v>43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/>
      <c r="S1"/>
    </row>
    <row r="2" spans="1:19">
      <c r="B2" s="229" t="s">
        <v>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9" ht="15.75" thickBot="1"/>
    <row r="4" spans="1:19" ht="15.75" thickBot="1">
      <c r="B4" s="263" t="s">
        <v>93</v>
      </c>
      <c r="C4" s="264"/>
      <c r="D4" s="264"/>
      <c r="E4" s="264"/>
      <c r="F4" s="264"/>
      <c r="G4" s="264"/>
      <c r="H4" s="264"/>
      <c r="I4" s="264"/>
      <c r="J4" s="265"/>
      <c r="K4" s="263" t="s">
        <v>94</v>
      </c>
      <c r="L4" s="264"/>
      <c r="M4" s="264"/>
      <c r="N4" s="264"/>
      <c r="O4" s="264"/>
      <c r="P4" s="264"/>
      <c r="Q4" s="264"/>
      <c r="R4" s="264"/>
      <c r="S4" s="265"/>
    </row>
    <row r="5" spans="1:19" ht="15.75" thickBot="1">
      <c r="A5" s="102"/>
      <c r="B5" s="262" t="s">
        <v>2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>
      <c r="A6" s="266" t="s">
        <v>3</v>
      </c>
      <c r="B6" s="267" t="s">
        <v>4</v>
      </c>
      <c r="C6" s="268"/>
      <c r="D6" s="269"/>
      <c r="E6" s="267" t="s">
        <v>5</v>
      </c>
      <c r="F6" s="268"/>
      <c r="G6" s="269"/>
      <c r="H6" s="267" t="s">
        <v>6</v>
      </c>
      <c r="I6" s="268"/>
      <c r="J6" s="270"/>
      <c r="K6" s="267" t="s">
        <v>7</v>
      </c>
      <c r="L6" s="268"/>
      <c r="M6" s="269"/>
      <c r="N6" s="267" t="s">
        <v>8</v>
      </c>
      <c r="O6" s="268"/>
      <c r="P6" s="269"/>
      <c r="Q6" s="267" t="s">
        <v>9</v>
      </c>
      <c r="R6" s="268"/>
      <c r="S6" s="269"/>
    </row>
    <row r="7" spans="1:19">
      <c r="A7" s="266"/>
      <c r="B7" s="7" t="s">
        <v>10</v>
      </c>
      <c r="C7" s="8" t="s">
        <v>11</v>
      </c>
      <c r="D7" s="11" t="s">
        <v>12</v>
      </c>
      <c r="E7" s="7" t="s">
        <v>10</v>
      </c>
      <c r="F7" s="8" t="s">
        <v>11</v>
      </c>
      <c r="G7" s="11" t="s">
        <v>12</v>
      </c>
      <c r="H7" s="7" t="s">
        <v>10</v>
      </c>
      <c r="I7" s="8" t="s">
        <v>11</v>
      </c>
      <c r="J7" s="119" t="s">
        <v>12</v>
      </c>
      <c r="K7" s="7" t="s">
        <v>10</v>
      </c>
      <c r="L7" s="8" t="s">
        <v>11</v>
      </c>
      <c r="M7" s="11" t="s">
        <v>12</v>
      </c>
      <c r="N7" s="7" t="s">
        <v>10</v>
      </c>
      <c r="O7" s="8" t="s">
        <v>11</v>
      </c>
      <c r="P7" s="11" t="s">
        <v>12</v>
      </c>
      <c r="Q7" s="7" t="s">
        <v>10</v>
      </c>
      <c r="R7" s="8" t="s">
        <v>11</v>
      </c>
      <c r="S7" s="11" t="s">
        <v>12</v>
      </c>
    </row>
    <row r="8" spans="1:19">
      <c r="A8" s="101" t="s">
        <v>13</v>
      </c>
      <c r="B8" s="107">
        <v>11908</v>
      </c>
      <c r="C8" s="154">
        <v>10659</v>
      </c>
      <c r="D8" s="122">
        <f>C8/B8</f>
        <v>0.89511252939200536</v>
      </c>
      <c r="E8" s="107">
        <v>11908</v>
      </c>
      <c r="F8" s="154">
        <v>9332</v>
      </c>
      <c r="G8" s="122">
        <f>F8/E8</f>
        <v>0.78367484044339941</v>
      </c>
      <c r="H8" s="107">
        <v>11908</v>
      </c>
      <c r="I8" s="154">
        <v>10685</v>
      </c>
      <c r="J8" s="155">
        <f>I8/H8</f>
        <v>0.89729593550554254</v>
      </c>
      <c r="K8" s="107">
        <v>11908</v>
      </c>
      <c r="L8" s="154"/>
      <c r="M8" s="122">
        <f>L8/K8</f>
        <v>0</v>
      </c>
      <c r="N8" s="107">
        <v>11908</v>
      </c>
      <c r="O8" s="154"/>
      <c r="P8" s="122">
        <f>O8/N8</f>
        <v>0</v>
      </c>
      <c r="Q8" s="107">
        <v>11908</v>
      </c>
      <c r="R8" s="117"/>
      <c r="S8" s="122">
        <f>R8/Q8</f>
        <v>0</v>
      </c>
    </row>
    <row r="9" spans="1:19">
      <c r="A9" s="101" t="s">
        <v>44</v>
      </c>
      <c r="B9" s="107">
        <v>1235</v>
      </c>
      <c r="C9" s="154">
        <v>2517</v>
      </c>
      <c r="D9" s="122">
        <f>C9/B9</f>
        <v>2.0380566801619433</v>
      </c>
      <c r="E9" s="107">
        <v>1235</v>
      </c>
      <c r="F9" s="154">
        <v>2513</v>
      </c>
      <c r="G9" s="122">
        <f>F9/E9</f>
        <v>2.0348178137651822</v>
      </c>
      <c r="H9" s="107">
        <v>1235</v>
      </c>
      <c r="I9" s="154">
        <v>4638</v>
      </c>
      <c r="J9" s="155">
        <f>I9/H9</f>
        <v>3.7554655870445344</v>
      </c>
      <c r="K9" s="107">
        <v>1235</v>
      </c>
      <c r="L9" s="154"/>
      <c r="M9" s="122">
        <f>L9/K9</f>
        <v>0</v>
      </c>
      <c r="N9" s="107">
        <v>1235</v>
      </c>
      <c r="O9" s="154"/>
      <c r="P9" s="122">
        <f>O9/N9</f>
        <v>0</v>
      </c>
      <c r="Q9" s="107">
        <v>1235</v>
      </c>
      <c r="R9" s="117"/>
      <c r="S9" s="122">
        <f>R9/Q9</f>
        <v>0</v>
      </c>
    </row>
    <row r="10" spans="1:19" ht="15.75" thickBot="1">
      <c r="A10" s="114" t="s">
        <v>16</v>
      </c>
      <c r="B10" s="115">
        <v>13143</v>
      </c>
      <c r="C10" s="156">
        <v>12355</v>
      </c>
      <c r="D10" s="198">
        <f>C10/B10</f>
        <v>0.94004412995510922</v>
      </c>
      <c r="E10" s="115">
        <v>13143</v>
      </c>
      <c r="F10" s="156">
        <f>SUM(F8:F9)</f>
        <v>11845</v>
      </c>
      <c r="G10" s="198">
        <f>F10/E10</f>
        <v>0.90124020391082704</v>
      </c>
      <c r="H10" s="115">
        <v>13143</v>
      </c>
      <c r="I10" s="156">
        <f>SUM(I8:I9)</f>
        <v>15323</v>
      </c>
      <c r="J10" s="199">
        <f>I10/H10</f>
        <v>1.1658677623069313</v>
      </c>
      <c r="K10" s="115">
        <v>13143</v>
      </c>
      <c r="L10" s="156">
        <f>SUM(L8:L9)</f>
        <v>0</v>
      </c>
      <c r="M10" s="198">
        <f>L10/K10</f>
        <v>0</v>
      </c>
      <c r="N10" s="115">
        <v>13143</v>
      </c>
      <c r="O10" s="156">
        <f>SUM(O8:O9)</f>
        <v>0</v>
      </c>
      <c r="P10" s="198">
        <f>O10/N10</f>
        <v>0</v>
      </c>
      <c r="Q10" s="115">
        <v>13143</v>
      </c>
      <c r="R10" s="156">
        <v>14956</v>
      </c>
      <c r="S10" s="123">
        <v>1.137944152780948</v>
      </c>
    </row>
    <row r="11" spans="1:19" ht="15.75" thickBot="1">
      <c r="B11" s="262" t="s">
        <v>2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</row>
    <row r="12" spans="1:19" ht="15.75" thickBot="1">
      <c r="B12" s="263" t="s">
        <v>95</v>
      </c>
      <c r="C12" s="264"/>
      <c r="D12" s="264"/>
      <c r="E12" s="264"/>
      <c r="F12" s="264"/>
      <c r="G12" s="264"/>
      <c r="H12" s="264"/>
      <c r="I12" s="264"/>
      <c r="J12" s="265"/>
      <c r="K12" s="263" t="s">
        <v>96</v>
      </c>
      <c r="L12" s="264"/>
      <c r="M12" s="264"/>
      <c r="N12" s="264"/>
      <c r="O12" s="264"/>
      <c r="P12" s="264"/>
      <c r="Q12" s="264"/>
      <c r="R12" s="264"/>
      <c r="S12" s="265"/>
    </row>
    <row r="13" spans="1:19" ht="15.75" thickBot="1">
      <c r="A13" s="102"/>
      <c r="B13" s="262" t="s">
        <v>2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</row>
    <row r="14" spans="1:19">
      <c r="A14" s="266" t="s">
        <v>3</v>
      </c>
      <c r="B14" s="267" t="s">
        <v>20</v>
      </c>
      <c r="C14" s="268"/>
      <c r="D14" s="269"/>
      <c r="E14" s="267" t="s">
        <v>21</v>
      </c>
      <c r="F14" s="268"/>
      <c r="G14" s="269"/>
      <c r="H14" s="267" t="s">
        <v>22</v>
      </c>
      <c r="I14" s="268"/>
      <c r="J14" s="269"/>
      <c r="K14" s="267" t="s">
        <v>23</v>
      </c>
      <c r="L14" s="268"/>
      <c r="M14" s="269"/>
      <c r="N14" s="267" t="s">
        <v>24</v>
      </c>
      <c r="O14" s="268"/>
      <c r="P14" s="269"/>
      <c r="Q14" s="272" t="s">
        <v>25</v>
      </c>
      <c r="R14" s="268"/>
      <c r="S14" s="269"/>
    </row>
    <row r="15" spans="1:19">
      <c r="A15" s="266"/>
      <c r="B15" s="118" t="s">
        <v>10</v>
      </c>
      <c r="C15" s="68" t="s">
        <v>11</v>
      </c>
      <c r="D15" s="135" t="s">
        <v>12</v>
      </c>
      <c r="E15" s="118" t="s">
        <v>10</v>
      </c>
      <c r="F15" s="68" t="s">
        <v>11</v>
      </c>
      <c r="G15" s="135" t="s">
        <v>12</v>
      </c>
      <c r="H15" s="118" t="s">
        <v>10</v>
      </c>
      <c r="I15" s="68" t="s">
        <v>11</v>
      </c>
      <c r="J15" s="135" t="s">
        <v>12</v>
      </c>
      <c r="K15" s="7" t="s">
        <v>10</v>
      </c>
      <c r="L15" s="8" t="s">
        <v>11</v>
      </c>
      <c r="M15" s="11" t="s">
        <v>12</v>
      </c>
      <c r="N15" s="7" t="s">
        <v>10</v>
      </c>
      <c r="O15" s="8" t="s">
        <v>11</v>
      </c>
      <c r="P15" s="11" t="s">
        <v>12</v>
      </c>
      <c r="Q15" s="197" t="s">
        <v>10</v>
      </c>
      <c r="R15" s="8" t="s">
        <v>11</v>
      </c>
      <c r="S15" s="11" t="s">
        <v>12</v>
      </c>
    </row>
    <row r="16" spans="1:19">
      <c r="A16" s="101" t="s">
        <v>13</v>
      </c>
      <c r="B16" s="200">
        <v>11908</v>
      </c>
      <c r="C16" s="117"/>
      <c r="D16" s="122">
        <f>C16/B16</f>
        <v>0</v>
      </c>
      <c r="E16" s="200">
        <v>11908</v>
      </c>
      <c r="F16" s="117"/>
      <c r="G16" s="122">
        <f>F16/E16</f>
        <v>0</v>
      </c>
      <c r="H16" s="200">
        <v>11908</v>
      </c>
      <c r="I16" s="117"/>
      <c r="J16" s="122">
        <f>I16/H16</f>
        <v>0</v>
      </c>
      <c r="K16" s="200">
        <v>11908</v>
      </c>
      <c r="L16" s="117"/>
      <c r="M16" s="122">
        <f>L16/K16</f>
        <v>0</v>
      </c>
      <c r="N16" s="200">
        <v>11908</v>
      </c>
      <c r="O16" s="117"/>
      <c r="P16" s="122">
        <f>O16/N16</f>
        <v>0</v>
      </c>
      <c r="Q16" s="201">
        <v>11908</v>
      </c>
      <c r="R16" s="117"/>
      <c r="S16" s="122">
        <f>R16/Q16</f>
        <v>0</v>
      </c>
    </row>
    <row r="17" spans="1:27">
      <c r="A17" s="101" t="s">
        <v>44</v>
      </c>
      <c r="B17" s="200">
        <v>1235</v>
      </c>
      <c r="C17" s="117"/>
      <c r="D17" s="122">
        <f>C17/B17</f>
        <v>0</v>
      </c>
      <c r="E17" s="200">
        <v>1235</v>
      </c>
      <c r="F17" s="117"/>
      <c r="G17" s="122">
        <f>F17/E17</f>
        <v>0</v>
      </c>
      <c r="H17" s="200">
        <v>1235</v>
      </c>
      <c r="I17" s="117"/>
      <c r="J17" s="122">
        <f>I17/H17</f>
        <v>0</v>
      </c>
      <c r="K17" s="200">
        <v>1235</v>
      </c>
      <c r="L17" s="117"/>
      <c r="M17" s="122">
        <f>L17/K17</f>
        <v>0</v>
      </c>
      <c r="N17" s="200">
        <v>1235</v>
      </c>
      <c r="O17" s="117"/>
      <c r="P17" s="122">
        <f>O17/N17</f>
        <v>0</v>
      </c>
      <c r="Q17" s="201">
        <v>1235</v>
      </c>
      <c r="R17" s="117"/>
      <c r="S17" s="122">
        <f>R17/Q17</f>
        <v>0</v>
      </c>
      <c r="T17"/>
      <c r="U17"/>
      <c r="V17"/>
      <c r="W17"/>
      <c r="X17"/>
      <c r="Y17"/>
      <c r="Z17"/>
      <c r="AA17"/>
    </row>
    <row r="18" spans="1:27" ht="15.75" thickBot="1">
      <c r="A18" s="114" t="s">
        <v>16</v>
      </c>
      <c r="B18" s="115">
        <v>13143</v>
      </c>
      <c r="C18" s="156">
        <f>SUM(C16:C17)</f>
        <v>0</v>
      </c>
      <c r="D18" s="123">
        <f>C18/B18</f>
        <v>0</v>
      </c>
      <c r="E18" s="115">
        <v>13143</v>
      </c>
      <c r="F18" s="156">
        <f>SUM(F16:F17)</f>
        <v>0</v>
      </c>
      <c r="G18" s="123">
        <f>F18/E18</f>
        <v>0</v>
      </c>
      <c r="H18" s="115">
        <v>13143</v>
      </c>
      <c r="I18" s="156">
        <f>SUM(I16:I17)</f>
        <v>0</v>
      </c>
      <c r="J18" s="123">
        <f>I18/H18</f>
        <v>0</v>
      </c>
      <c r="K18" s="115">
        <v>13143</v>
      </c>
      <c r="L18" s="156">
        <f>SUM(L16,L17)</f>
        <v>0</v>
      </c>
      <c r="M18" s="123">
        <f>L18/K18</f>
        <v>0</v>
      </c>
      <c r="N18" s="115">
        <v>13143</v>
      </c>
      <c r="O18" s="156">
        <f>SUM(O16:O17)</f>
        <v>0</v>
      </c>
      <c r="P18" s="123">
        <f>O18/N18</f>
        <v>0</v>
      </c>
      <c r="Q18" s="134">
        <v>13143</v>
      </c>
      <c r="R18" s="156">
        <v>12728</v>
      </c>
      <c r="S18" s="116">
        <v>0.97</v>
      </c>
      <c r="T18" s="102"/>
      <c r="U18" s="102"/>
      <c r="V18" s="102"/>
      <c r="W18" s="102"/>
      <c r="X18" s="102"/>
      <c r="Y18" s="102"/>
      <c r="Z18" s="102"/>
      <c r="AA18" s="102"/>
    </row>
    <row r="19" spans="1:27">
      <c r="A19" s="10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3"/>
      <c r="U19" s="103"/>
      <c r="V19" s="103"/>
      <c r="W19" s="103"/>
      <c r="X19" s="103"/>
      <c r="Y19" s="103"/>
      <c r="Z19" s="103"/>
      <c r="AA19" s="103"/>
    </row>
    <row r="20" spans="1:27">
      <c r="A20" s="103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3"/>
      <c r="U20" s="103"/>
      <c r="V20" s="103"/>
      <c r="W20" s="103"/>
      <c r="X20" s="103"/>
      <c r="Y20" s="103"/>
      <c r="Z20" s="103"/>
      <c r="AA20" s="103"/>
    </row>
    <row r="21" spans="1:27">
      <c r="A21" s="103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3"/>
      <c r="U21" s="103"/>
      <c r="V21" s="103"/>
      <c r="W21" s="103"/>
      <c r="X21" s="103"/>
      <c r="Y21" s="103"/>
      <c r="Z21" s="103"/>
      <c r="AA21" s="103"/>
    </row>
    <row r="22" spans="1:27">
      <c r="A22" s="103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3"/>
      <c r="U22" s="103"/>
      <c r="V22" s="103"/>
      <c r="W22" s="103"/>
      <c r="X22" s="103"/>
      <c r="Y22" s="103"/>
      <c r="Z22" s="103"/>
      <c r="AA22" s="103"/>
    </row>
    <row r="23" spans="1:27">
      <c r="A23" s="103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3"/>
      <c r="U23" s="103"/>
      <c r="V23" s="103"/>
      <c r="W23" s="103"/>
      <c r="X23" s="103"/>
      <c r="Y23" s="103"/>
      <c r="Z23" s="103"/>
      <c r="AA23" s="103"/>
    </row>
    <row r="24" spans="1:27">
      <c r="A24" s="105"/>
      <c r="B24" s="110"/>
      <c r="C24" s="105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13"/>
      <c r="Q24" s="113"/>
      <c r="R24" s="11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>
      <c r="N25" s="105"/>
      <c r="O25" s="103"/>
      <c r="P25" s="113"/>
      <c r="Q25" s="113"/>
      <c r="R25" s="113"/>
      <c r="S25" s="103"/>
      <c r="T25" s="103"/>
      <c r="U25" s="103"/>
      <c r="V25" s="103"/>
      <c r="W25" s="103"/>
      <c r="X25" s="103"/>
      <c r="Y25" s="103"/>
      <c r="Z25" s="103"/>
      <c r="AA25" s="103"/>
    </row>
    <row r="26" spans="1:27">
      <c r="N26" s="105"/>
      <c r="O26" s="103"/>
      <c r="P26" s="113"/>
      <c r="Q26" s="113"/>
      <c r="R26" s="113"/>
      <c r="S26" s="103"/>
      <c r="T26" s="103"/>
      <c r="U26" s="103"/>
      <c r="V26" s="103"/>
      <c r="W26" s="103"/>
      <c r="X26" s="103"/>
      <c r="Y26" s="103"/>
      <c r="Z26" s="103"/>
      <c r="AA26" s="103"/>
    </row>
    <row r="27" spans="1:27">
      <c r="N27" s="105"/>
      <c r="O27" s="103"/>
      <c r="P27" s="113"/>
      <c r="Q27" s="113"/>
      <c r="R27" s="11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13"/>
      <c r="P28" s="113"/>
      <c r="Q28" s="113"/>
      <c r="R28" s="11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13"/>
      <c r="P29" s="113"/>
      <c r="Q29" s="113"/>
      <c r="R29" s="11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7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13"/>
      <c r="P30" s="113"/>
      <c r="Q30" s="113"/>
      <c r="R30" s="11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13"/>
      <c r="P31" s="113"/>
      <c r="Q31" s="113"/>
      <c r="R31" s="11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13"/>
      <c r="P32" s="113"/>
      <c r="Q32" s="113"/>
      <c r="R32" s="113"/>
      <c r="S32" s="103"/>
      <c r="T32" s="103"/>
      <c r="U32" s="103"/>
      <c r="V32" s="103"/>
      <c r="W32" s="103"/>
      <c r="X32" s="103"/>
      <c r="Y32" s="103"/>
      <c r="Z32" s="103"/>
      <c r="AA32" s="103"/>
    </row>
    <row r="33" spans="1:27">
      <c r="A33" s="10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>
      <c r="A34" s="10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03"/>
      <c r="T34" s="103"/>
      <c r="U34" s="103"/>
      <c r="V34" s="103"/>
      <c r="W34" s="103"/>
      <c r="X34" s="103"/>
      <c r="Y34" s="103"/>
      <c r="Z34" s="103"/>
      <c r="AA34" s="103"/>
    </row>
    <row r="35" spans="1:27">
      <c r="A35" s="103"/>
      <c r="B35" s="113"/>
      <c r="C35" s="113"/>
      <c r="D35" s="113"/>
      <c r="E35" s="113"/>
      <c r="F35" s="113"/>
      <c r="G35" s="113"/>
      <c r="H35" s="113"/>
      <c r="I35" s="103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103"/>
      <c r="W35" s="103"/>
      <c r="X35" s="103"/>
      <c r="Y35" s="103"/>
      <c r="Z35" s="103"/>
      <c r="AA35" s="103"/>
    </row>
    <row r="36" spans="1:27">
      <c r="A36" s="103"/>
      <c r="B36" s="113"/>
      <c r="C36" s="113"/>
      <c r="D36" s="113"/>
      <c r="E36" s="113"/>
      <c r="F36" s="113"/>
      <c r="G36" s="113"/>
      <c r="H36" s="113"/>
      <c r="I36" s="113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3"/>
      <c r="W36" s="103"/>
      <c r="X36" s="103"/>
      <c r="Y36" s="103"/>
      <c r="Z36" s="103"/>
      <c r="AA36" s="103"/>
    </row>
    <row r="37" spans="1:27">
      <c r="A37" s="103"/>
      <c r="B37" s="113"/>
      <c r="C37" s="113"/>
      <c r="D37" s="113"/>
      <c r="E37" s="113"/>
      <c r="F37" s="113"/>
      <c r="G37" s="113"/>
      <c r="H37" s="113"/>
      <c r="I37" s="109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3"/>
      <c r="W37" s="103"/>
      <c r="X37" s="103"/>
      <c r="Y37" s="103"/>
      <c r="Z37" s="103"/>
      <c r="AA37" s="103"/>
    </row>
    <row r="38" spans="1:27">
      <c r="A38" s="103"/>
      <c r="B38" s="113"/>
      <c r="C38" s="113"/>
      <c r="D38" s="113"/>
      <c r="E38" s="113"/>
      <c r="F38" s="113"/>
      <c r="G38" s="113"/>
      <c r="H38" s="113"/>
      <c r="I38" s="109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3"/>
      <c r="W38" s="103"/>
      <c r="X38" s="103"/>
      <c r="Y38" s="103"/>
      <c r="Z38" s="103"/>
      <c r="AA38" s="103"/>
    </row>
    <row r="39" spans="1:27">
      <c r="A39" s="10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>
      <c r="A40" s="10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>
      <c r="A41" s="10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13"/>
      <c r="P42" s="113"/>
      <c r="Q42" s="113"/>
      <c r="R42" s="11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13"/>
      <c r="P43" s="113"/>
      <c r="Q43" s="113"/>
      <c r="R43" s="11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13"/>
      <c r="P44" s="113"/>
      <c r="Q44" s="113"/>
      <c r="R44" s="113"/>
      <c r="S44" s="103"/>
      <c r="T44" s="103"/>
      <c r="U44" s="103"/>
      <c r="V44" s="103"/>
      <c r="W44" s="103"/>
      <c r="X44" s="103"/>
      <c r="Y44" s="103"/>
      <c r="Z44" s="103"/>
      <c r="AA44" s="103"/>
    </row>
    <row r="45" spans="1:27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13"/>
      <c r="P45" s="113"/>
      <c r="Q45" s="113"/>
      <c r="R45" s="11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27">
      <c r="A46" s="10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27">
      <c r="A47" s="10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03"/>
      <c r="T47" s="103"/>
      <c r="U47" s="103"/>
      <c r="V47" s="103"/>
      <c r="W47" s="103"/>
      <c r="X47" s="103"/>
      <c r="Y47" s="103"/>
      <c r="Z47" s="103"/>
      <c r="AA47" s="103"/>
    </row>
    <row r="52" spans="1:13" ht="15.75" thickBo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.75" thickBot="1">
      <c r="A53" s="259" t="s">
        <v>45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1"/>
    </row>
    <row r="54" spans="1:13">
      <c r="A54" s="125"/>
      <c r="B54" s="132" t="s">
        <v>4</v>
      </c>
      <c r="C54" s="132" t="s">
        <v>5</v>
      </c>
      <c r="D54" s="132" t="s">
        <v>6</v>
      </c>
      <c r="E54" s="132" t="s">
        <v>7</v>
      </c>
      <c r="F54" s="132" t="s">
        <v>8</v>
      </c>
      <c r="G54" s="132" t="s">
        <v>9</v>
      </c>
      <c r="H54" s="132" t="s">
        <v>20</v>
      </c>
      <c r="I54" s="132" t="s">
        <v>21</v>
      </c>
      <c r="J54" s="132" t="s">
        <v>22</v>
      </c>
      <c r="K54" s="132" t="s">
        <v>23</v>
      </c>
      <c r="L54" s="132" t="s">
        <v>24</v>
      </c>
      <c r="M54" s="133" t="s">
        <v>25</v>
      </c>
    </row>
    <row r="55" spans="1:13">
      <c r="A55" s="126" t="s">
        <v>26</v>
      </c>
      <c r="B55" s="128">
        <v>13143</v>
      </c>
      <c r="C55" s="128">
        <v>13143</v>
      </c>
      <c r="D55" s="128">
        <v>13143</v>
      </c>
      <c r="E55" s="128">
        <v>13143</v>
      </c>
      <c r="F55" s="128">
        <v>13143</v>
      </c>
      <c r="G55" s="128">
        <v>13143</v>
      </c>
      <c r="H55" s="128">
        <v>13143</v>
      </c>
      <c r="I55" s="128">
        <v>13143</v>
      </c>
      <c r="J55" s="128">
        <v>13143</v>
      </c>
      <c r="K55" s="128">
        <v>13143</v>
      </c>
      <c r="L55" s="128">
        <v>13143</v>
      </c>
      <c r="M55" s="129">
        <v>13143</v>
      </c>
    </row>
    <row r="56" spans="1:13" ht="15.75" thickBot="1">
      <c r="A56" s="127" t="s">
        <v>27</v>
      </c>
      <c r="B56" s="130">
        <v>12355</v>
      </c>
      <c r="C56" s="130">
        <v>12473</v>
      </c>
      <c r="D56" s="130">
        <v>14331</v>
      </c>
      <c r="E56" s="130">
        <v>12777</v>
      </c>
      <c r="F56" s="130">
        <v>12302</v>
      </c>
      <c r="G56" s="130">
        <v>13918</v>
      </c>
      <c r="H56" s="130">
        <v>10618</v>
      </c>
      <c r="I56" s="130">
        <v>12115</v>
      </c>
      <c r="J56" s="130">
        <v>13469</v>
      </c>
      <c r="K56" s="130">
        <v>13454</v>
      </c>
      <c r="L56" s="130">
        <v>13425</v>
      </c>
      <c r="M56" s="131">
        <v>13066</v>
      </c>
    </row>
    <row r="57" spans="1:13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</sheetData>
  <mergeCells count="25">
    <mergeCell ref="N6:P6"/>
    <mergeCell ref="Q6:S6"/>
    <mergeCell ref="K14:M14"/>
    <mergeCell ref="J35:U35"/>
    <mergeCell ref="B12:J12"/>
    <mergeCell ref="K12:S12"/>
    <mergeCell ref="B13:S13"/>
    <mergeCell ref="N14:P14"/>
    <mergeCell ref="Q14:S14"/>
    <mergeCell ref="A53:M53"/>
    <mergeCell ref="B5:S5"/>
    <mergeCell ref="B1:Q1"/>
    <mergeCell ref="B2:Q2"/>
    <mergeCell ref="B4:J4"/>
    <mergeCell ref="K4:S4"/>
    <mergeCell ref="A6:A7"/>
    <mergeCell ref="A14:A15"/>
    <mergeCell ref="B14:D14"/>
    <mergeCell ref="E14:G14"/>
    <mergeCell ref="H14:J14"/>
    <mergeCell ref="B11:S11"/>
    <mergeCell ref="B6:D6"/>
    <mergeCell ref="E6:G6"/>
    <mergeCell ref="H6:J6"/>
    <mergeCell ref="K6:M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workbookViewId="0">
      <selection activeCell="A5" sqref="A5:S7"/>
    </sheetView>
  </sheetViews>
  <sheetFormatPr defaultColWidth="18.140625" defaultRowHeight="15"/>
  <cols>
    <col min="1" max="2" width="18.140625" style="4"/>
    <col min="3" max="14" width="11.7109375" style="4" customWidth="1"/>
    <col min="15" max="16384" width="18.140625" style="4"/>
  </cols>
  <sheetData>
    <row r="1" spans="1:14" ht="15.75" thickBot="1"/>
    <row r="2" spans="1:14" ht="15.75" thickBot="1">
      <c r="A2" s="275" t="s">
        <v>56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14" ht="15.75" thickBot="1"/>
    <row r="4" spans="1:14">
      <c r="A4" s="143" t="s">
        <v>46</v>
      </c>
      <c r="B4" s="141" t="s">
        <v>47</v>
      </c>
      <c r="C4" s="141" t="s">
        <v>4</v>
      </c>
      <c r="D4" s="141" t="s">
        <v>5</v>
      </c>
      <c r="E4" s="141" t="s">
        <v>6</v>
      </c>
      <c r="F4" s="141" t="s">
        <v>7</v>
      </c>
      <c r="G4" s="141" t="s">
        <v>8</v>
      </c>
      <c r="H4" s="142" t="s">
        <v>9</v>
      </c>
      <c r="I4" s="141" t="s">
        <v>20</v>
      </c>
      <c r="J4" s="141" t="s">
        <v>21</v>
      </c>
      <c r="K4" s="141" t="s">
        <v>22</v>
      </c>
      <c r="L4" s="141" t="s">
        <v>23</v>
      </c>
      <c r="M4" s="141" t="s">
        <v>24</v>
      </c>
      <c r="N4" s="142" t="s">
        <v>25</v>
      </c>
    </row>
    <row r="5" spans="1:14">
      <c r="A5" s="138" t="s">
        <v>48</v>
      </c>
      <c r="B5" s="136" t="s">
        <v>49</v>
      </c>
      <c r="C5" s="137">
        <v>23687</v>
      </c>
      <c r="D5" s="137">
        <v>21476</v>
      </c>
      <c r="E5" s="137">
        <v>24591</v>
      </c>
      <c r="F5" s="137"/>
      <c r="G5" s="137"/>
      <c r="H5" s="146"/>
      <c r="I5" s="137"/>
      <c r="J5" s="137"/>
      <c r="K5" s="137"/>
      <c r="L5" s="137"/>
      <c r="M5" s="137"/>
      <c r="N5" s="137"/>
    </row>
    <row r="6" spans="1:14">
      <c r="A6" s="138" t="s">
        <v>14</v>
      </c>
      <c r="B6" s="136" t="s">
        <v>50</v>
      </c>
      <c r="C6" s="137">
        <v>2374</v>
      </c>
      <c r="D6" s="137">
        <v>2133</v>
      </c>
      <c r="E6" s="137">
        <v>2325</v>
      </c>
      <c r="F6" s="137"/>
      <c r="G6" s="137"/>
      <c r="H6" s="146"/>
      <c r="I6" s="137"/>
      <c r="J6" s="137"/>
      <c r="K6" s="137"/>
      <c r="L6" s="137"/>
      <c r="M6" s="137"/>
      <c r="N6" s="137"/>
    </row>
    <row r="7" spans="1:14">
      <c r="A7" s="138" t="s">
        <v>44</v>
      </c>
      <c r="B7" s="136" t="s">
        <v>51</v>
      </c>
      <c r="C7" s="137">
        <v>9946</v>
      </c>
      <c r="D7" s="137">
        <v>10420</v>
      </c>
      <c r="E7" s="137">
        <v>16610</v>
      </c>
      <c r="F7" s="137"/>
      <c r="G7" s="137"/>
      <c r="H7" s="146"/>
      <c r="I7" s="137"/>
      <c r="J7" s="137"/>
      <c r="K7" s="137"/>
      <c r="L7" s="137"/>
      <c r="M7" s="145"/>
      <c r="N7" s="145"/>
    </row>
    <row r="8" spans="1:14" ht="15.75" thickBot="1">
      <c r="A8" s="140" t="s">
        <v>52</v>
      </c>
      <c r="B8" s="139" t="s">
        <v>50</v>
      </c>
      <c r="C8" s="144">
        <v>1423</v>
      </c>
      <c r="D8" s="144">
        <v>1202</v>
      </c>
      <c r="E8" s="202">
        <v>1309</v>
      </c>
      <c r="F8" s="144"/>
      <c r="G8" s="144"/>
      <c r="H8" s="149"/>
      <c r="I8" s="137"/>
      <c r="J8" s="137"/>
      <c r="K8" s="137"/>
      <c r="L8" s="137"/>
      <c r="M8" s="137"/>
      <c r="N8" s="137"/>
    </row>
    <row r="9" spans="1:14" ht="15.75" thickBot="1">
      <c r="A9" s="273" t="s">
        <v>16</v>
      </c>
      <c r="B9" s="274"/>
      <c r="C9" s="151">
        <f t="shared" ref="C9:N9" si="0">SUM(C5:C8)</f>
        <v>37430</v>
      </c>
      <c r="D9" s="151">
        <f t="shared" si="0"/>
        <v>35231</v>
      </c>
      <c r="E9" s="151">
        <f t="shared" si="0"/>
        <v>44835</v>
      </c>
      <c r="F9" s="151">
        <f t="shared" si="0"/>
        <v>0</v>
      </c>
      <c r="G9" s="151">
        <f t="shared" si="0"/>
        <v>0</v>
      </c>
      <c r="H9" s="151">
        <f t="shared" si="0"/>
        <v>0</v>
      </c>
      <c r="I9" s="151">
        <f t="shared" si="0"/>
        <v>0</v>
      </c>
      <c r="J9" s="151">
        <f t="shared" si="0"/>
        <v>0</v>
      </c>
      <c r="K9" s="151">
        <f t="shared" si="0"/>
        <v>0</v>
      </c>
      <c r="L9" s="151">
        <f t="shared" si="0"/>
        <v>0</v>
      </c>
      <c r="M9" s="151">
        <f t="shared" si="0"/>
        <v>0</v>
      </c>
      <c r="N9" s="151">
        <f t="shared" si="0"/>
        <v>0</v>
      </c>
    </row>
    <row r="12" spans="1:14" ht="15.75" thickBot="1"/>
    <row r="13" spans="1:14" ht="15.75" thickBot="1">
      <c r="A13" s="278" t="s">
        <v>57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80"/>
    </row>
    <row r="14" spans="1:14" ht="15.75" thickBot="1"/>
    <row r="15" spans="1:14">
      <c r="A15" s="143" t="s">
        <v>46</v>
      </c>
      <c r="B15" s="141" t="s">
        <v>47</v>
      </c>
      <c r="C15" s="141" t="s">
        <v>4</v>
      </c>
      <c r="D15" s="141" t="s">
        <v>5</v>
      </c>
      <c r="E15" s="141" t="s">
        <v>6</v>
      </c>
      <c r="F15" s="141" t="s">
        <v>7</v>
      </c>
      <c r="G15" s="141" t="s">
        <v>8</v>
      </c>
      <c r="H15" s="142" t="s">
        <v>9</v>
      </c>
      <c r="I15" s="141" t="s">
        <v>20</v>
      </c>
      <c r="J15" s="141" t="s">
        <v>21</v>
      </c>
      <c r="K15" s="141" t="s">
        <v>22</v>
      </c>
      <c r="L15" s="141" t="s">
        <v>23</v>
      </c>
      <c r="M15" s="141" t="s">
        <v>24</v>
      </c>
      <c r="N15" s="142" t="s">
        <v>25</v>
      </c>
    </row>
    <row r="16" spans="1:14">
      <c r="A16" s="147" t="s">
        <v>18</v>
      </c>
      <c r="B16" s="136" t="s">
        <v>53</v>
      </c>
      <c r="C16" s="137">
        <v>107</v>
      </c>
      <c r="D16" s="137">
        <v>105</v>
      </c>
      <c r="E16" s="137">
        <v>128</v>
      </c>
      <c r="F16" s="137"/>
      <c r="G16" s="137"/>
      <c r="H16" s="146"/>
      <c r="I16" s="137"/>
      <c r="J16" s="137"/>
      <c r="K16" s="137"/>
      <c r="L16" s="137"/>
      <c r="M16" s="137"/>
      <c r="N16" s="137"/>
    </row>
    <row r="17" spans="1:14">
      <c r="A17" s="147" t="s">
        <v>54</v>
      </c>
      <c r="B17" s="136" t="s">
        <v>53</v>
      </c>
      <c r="C17" s="137">
        <v>8</v>
      </c>
      <c r="D17" s="137">
        <v>9</v>
      </c>
      <c r="E17" s="137">
        <v>11</v>
      </c>
      <c r="F17" s="137"/>
      <c r="G17" s="137"/>
      <c r="H17" s="146"/>
      <c r="I17" s="137"/>
      <c r="J17" s="137"/>
      <c r="K17" s="137"/>
      <c r="L17" s="137"/>
      <c r="M17" s="137"/>
      <c r="N17" s="137"/>
    </row>
    <row r="18" spans="1:14">
      <c r="A18" s="147" t="s">
        <v>13</v>
      </c>
      <c r="B18" s="136" t="s">
        <v>53</v>
      </c>
      <c r="C18" s="137">
        <v>172</v>
      </c>
      <c r="D18" s="137">
        <v>118</v>
      </c>
      <c r="E18" s="137">
        <v>130</v>
      </c>
      <c r="F18" s="137"/>
      <c r="G18" s="137"/>
      <c r="H18" s="146"/>
      <c r="I18" s="137"/>
      <c r="J18" s="137"/>
      <c r="K18" s="137"/>
      <c r="L18" s="137"/>
      <c r="M18" s="137"/>
      <c r="N18" s="137"/>
    </row>
    <row r="19" spans="1:14" ht="15.75" thickBot="1">
      <c r="A19" s="148" t="s">
        <v>44</v>
      </c>
      <c r="B19" s="139" t="s">
        <v>55</v>
      </c>
      <c r="C19" s="144">
        <v>47</v>
      </c>
      <c r="D19" s="144">
        <v>79</v>
      </c>
      <c r="E19" s="144">
        <v>149</v>
      </c>
      <c r="F19" s="144"/>
      <c r="G19" s="144"/>
      <c r="H19" s="149"/>
      <c r="I19" s="137"/>
      <c r="J19" s="137"/>
      <c r="K19" s="137"/>
      <c r="L19" s="137"/>
      <c r="M19" s="137"/>
      <c r="N19" s="137"/>
    </row>
    <row r="20" spans="1:14" ht="15.75" thickBot="1">
      <c r="A20" s="273" t="s">
        <v>16</v>
      </c>
      <c r="B20" s="274"/>
      <c r="C20" s="150">
        <f>SUM(C16:C19)</f>
        <v>334</v>
      </c>
      <c r="D20" s="150">
        <f t="shared" ref="D20:I20" si="1">SUM(D16:D19)</f>
        <v>311</v>
      </c>
      <c r="E20" s="150">
        <f t="shared" si="1"/>
        <v>418</v>
      </c>
      <c r="F20" s="150">
        <f t="shared" si="1"/>
        <v>0</v>
      </c>
      <c r="G20" s="150">
        <f t="shared" si="1"/>
        <v>0</v>
      </c>
      <c r="H20" s="150">
        <f t="shared" si="1"/>
        <v>0</v>
      </c>
      <c r="I20" s="150">
        <f t="shared" si="1"/>
        <v>0</v>
      </c>
      <c r="J20" s="150">
        <f>SUM(J16:J19)</f>
        <v>0</v>
      </c>
      <c r="K20" s="150">
        <f>SUM(K16:K19)</f>
        <v>0</v>
      </c>
      <c r="L20" s="150">
        <f>SUM(L16:L19)</f>
        <v>0</v>
      </c>
      <c r="M20" s="150">
        <f>SUM(M16:M19)</f>
        <v>0</v>
      </c>
      <c r="N20" s="150">
        <f>SUM(N16:N19)</f>
        <v>0</v>
      </c>
    </row>
  </sheetData>
  <mergeCells count="4">
    <mergeCell ref="A9:B9"/>
    <mergeCell ref="A20:B20"/>
    <mergeCell ref="A2:N2"/>
    <mergeCell ref="A13:N1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2"/>
  <sheetViews>
    <sheetView view="pageBreakPreview" topLeftCell="A4" zoomScaleNormal="100" zoomScaleSheetLayoutView="100" workbookViewId="0">
      <selection activeCell="W33" activeCellId="1" sqref="W17 W33"/>
    </sheetView>
  </sheetViews>
  <sheetFormatPr defaultRowHeight="11.25"/>
  <cols>
    <col min="1" max="1" width="6.5703125" style="157" customWidth="1"/>
    <col min="2" max="2" width="24.42578125" style="157" customWidth="1"/>
    <col min="3" max="19" width="7.85546875" style="157" customWidth="1"/>
    <col min="20" max="20" width="9.140625" style="157"/>
    <col min="21" max="21" width="1.28515625" style="157" customWidth="1"/>
    <col min="22" max="16384" width="9.140625" style="157"/>
  </cols>
  <sheetData>
    <row r="1" spans="1:23" ht="12" thickBot="1"/>
    <row r="2" spans="1:23" ht="15.75" customHeight="1" thickBot="1">
      <c r="A2" s="283" t="s">
        <v>58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>
        <v>2019</v>
      </c>
      <c r="W2" s="286"/>
    </row>
    <row r="3" spans="1:23">
      <c r="B3" s="158"/>
      <c r="C3" s="287" t="s">
        <v>83</v>
      </c>
      <c r="D3" s="287"/>
      <c r="E3" s="287"/>
      <c r="F3" s="287"/>
      <c r="G3" s="287"/>
      <c r="H3" s="287"/>
      <c r="I3" s="287"/>
      <c r="J3" s="287"/>
      <c r="K3" s="287"/>
      <c r="L3" s="287" t="s">
        <v>84</v>
      </c>
      <c r="M3" s="287"/>
      <c r="N3" s="287"/>
      <c r="O3" s="287"/>
      <c r="P3" s="287"/>
      <c r="Q3" s="287"/>
      <c r="R3" s="287"/>
      <c r="S3" s="287"/>
      <c r="T3" s="287"/>
    </row>
    <row r="4" spans="1:23">
      <c r="A4" s="288" t="s">
        <v>50</v>
      </c>
      <c r="B4" s="291" t="s">
        <v>59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2"/>
    </row>
    <row r="5" spans="1:23">
      <c r="A5" s="289"/>
      <c r="B5" s="293" t="s">
        <v>3</v>
      </c>
      <c r="C5" s="293" t="s">
        <v>60</v>
      </c>
      <c r="D5" s="293"/>
      <c r="E5" s="293"/>
      <c r="F5" s="293" t="s">
        <v>61</v>
      </c>
      <c r="G5" s="293"/>
      <c r="H5" s="293"/>
      <c r="I5" s="293" t="s">
        <v>62</v>
      </c>
      <c r="J5" s="293"/>
      <c r="K5" s="293"/>
      <c r="L5" s="293" t="s">
        <v>63</v>
      </c>
      <c r="M5" s="293"/>
      <c r="N5" s="293"/>
      <c r="O5" s="293" t="s">
        <v>64</v>
      </c>
      <c r="P5" s="293"/>
      <c r="Q5" s="293"/>
      <c r="R5" s="293" t="s">
        <v>65</v>
      </c>
      <c r="S5" s="293"/>
      <c r="T5" s="293"/>
      <c r="V5" s="281" t="s">
        <v>66</v>
      </c>
      <c r="W5" s="282"/>
    </row>
    <row r="6" spans="1:23">
      <c r="A6" s="289"/>
      <c r="B6" s="293"/>
      <c r="C6" s="159" t="s">
        <v>67</v>
      </c>
      <c r="D6" s="160" t="s">
        <v>68</v>
      </c>
      <c r="E6" s="161" t="s">
        <v>12</v>
      </c>
      <c r="F6" s="159" t="s">
        <v>67</v>
      </c>
      <c r="G6" s="160" t="s">
        <v>68</v>
      </c>
      <c r="H6" s="161" t="s">
        <v>12</v>
      </c>
      <c r="I6" s="159" t="s">
        <v>67</v>
      </c>
      <c r="J6" s="160" t="s">
        <v>68</v>
      </c>
      <c r="K6" s="161" t="s">
        <v>12</v>
      </c>
      <c r="L6" s="159" t="s">
        <v>67</v>
      </c>
      <c r="M6" s="160" t="s">
        <v>68</v>
      </c>
      <c r="N6" s="161" t="s">
        <v>12</v>
      </c>
      <c r="O6" s="159" t="s">
        <v>67</v>
      </c>
      <c r="P6" s="160" t="s">
        <v>68</v>
      </c>
      <c r="Q6" s="161" t="s">
        <v>12</v>
      </c>
      <c r="R6" s="159" t="s">
        <v>67</v>
      </c>
      <c r="S6" s="160" t="s">
        <v>68</v>
      </c>
      <c r="T6" s="161" t="s">
        <v>12</v>
      </c>
      <c r="V6" s="159" t="s">
        <v>67</v>
      </c>
      <c r="W6" s="160" t="s">
        <v>68</v>
      </c>
    </row>
    <row r="7" spans="1:23">
      <c r="A7" s="289"/>
      <c r="B7" s="162" t="s">
        <v>13</v>
      </c>
      <c r="C7" s="163">
        <v>12600</v>
      </c>
      <c r="D7" s="164">
        <v>13028</v>
      </c>
      <c r="E7" s="165">
        <f>D7/C7</f>
        <v>1.033968253968254</v>
      </c>
      <c r="F7" s="163">
        <v>12600</v>
      </c>
      <c r="G7" s="164">
        <v>12144</v>
      </c>
      <c r="H7" s="165">
        <f>G7/F7</f>
        <v>0.96380952380952378</v>
      </c>
      <c r="I7" s="163">
        <v>12600</v>
      </c>
      <c r="J7" s="164">
        <v>13906</v>
      </c>
      <c r="K7" s="165">
        <f>J7/I7</f>
        <v>1.1036507936507935</v>
      </c>
      <c r="L7" s="163">
        <v>12600</v>
      </c>
      <c r="M7" s="164">
        <v>14289</v>
      </c>
      <c r="N7" s="165">
        <f>M7/L7</f>
        <v>1.134047619047619</v>
      </c>
      <c r="O7" s="163">
        <v>12600</v>
      </c>
      <c r="P7" s="164"/>
      <c r="Q7" s="165">
        <f>P7/O7</f>
        <v>0</v>
      </c>
      <c r="R7" s="163">
        <v>12600</v>
      </c>
      <c r="S7" s="164"/>
      <c r="T7" s="165">
        <f>S7/R7</f>
        <v>0</v>
      </c>
      <c r="V7" s="164">
        <f t="shared" ref="V7:W9" si="0">SUM(C7,F7,I7,L7,O7,R7)</f>
        <v>75600</v>
      </c>
      <c r="W7" s="164">
        <f t="shared" si="0"/>
        <v>53367</v>
      </c>
    </row>
    <row r="8" spans="1:23">
      <c r="A8" s="289"/>
      <c r="B8" s="162" t="s">
        <v>14</v>
      </c>
      <c r="C8" s="163">
        <v>3744</v>
      </c>
      <c r="D8" s="164">
        <v>2374</v>
      </c>
      <c r="E8" s="165">
        <f>D8/C8</f>
        <v>0.63408119658119655</v>
      </c>
      <c r="F8" s="163">
        <v>3744</v>
      </c>
      <c r="G8" s="164">
        <v>2133</v>
      </c>
      <c r="H8" s="165">
        <f>G8/F8</f>
        <v>0.56971153846153844</v>
      </c>
      <c r="I8" s="163">
        <v>3744</v>
      </c>
      <c r="J8" s="164">
        <v>2325</v>
      </c>
      <c r="K8" s="165">
        <f>J8/I8</f>
        <v>0.62099358974358976</v>
      </c>
      <c r="L8" s="163">
        <v>3744</v>
      </c>
      <c r="M8" s="164">
        <v>2557</v>
      </c>
      <c r="N8" s="165">
        <f>M8/L8</f>
        <v>0.68295940170940173</v>
      </c>
      <c r="O8" s="163">
        <v>3744</v>
      </c>
      <c r="P8" s="164"/>
      <c r="Q8" s="165">
        <f>P8/O8</f>
        <v>0</v>
      </c>
      <c r="R8" s="163">
        <v>3744</v>
      </c>
      <c r="S8" s="164"/>
      <c r="T8" s="165">
        <f>S8/R8</f>
        <v>0</v>
      </c>
      <c r="V8" s="164">
        <f t="shared" si="0"/>
        <v>22464</v>
      </c>
      <c r="W8" s="164">
        <f t="shared" si="0"/>
        <v>9389</v>
      </c>
    </row>
    <row r="9" spans="1:23">
      <c r="A9" s="289"/>
      <c r="B9" s="162" t="s">
        <v>15</v>
      </c>
      <c r="C9" s="163">
        <v>1680</v>
      </c>
      <c r="D9" s="164">
        <v>1423</v>
      </c>
      <c r="E9" s="165">
        <f>D9/C9</f>
        <v>0.84702380952380951</v>
      </c>
      <c r="F9" s="163">
        <v>1680</v>
      </c>
      <c r="G9" s="164">
        <v>1202</v>
      </c>
      <c r="H9" s="165">
        <f>G9/F9</f>
        <v>0.71547619047619049</v>
      </c>
      <c r="I9" s="163">
        <v>1680</v>
      </c>
      <c r="J9" s="164">
        <v>1309</v>
      </c>
      <c r="K9" s="165">
        <f>J9/I9</f>
        <v>0.77916666666666667</v>
      </c>
      <c r="L9" s="163">
        <v>1680</v>
      </c>
      <c r="M9" s="164">
        <v>1466</v>
      </c>
      <c r="N9" s="165">
        <f>M9/L9</f>
        <v>0.87261904761904763</v>
      </c>
      <c r="O9" s="163">
        <v>1680</v>
      </c>
      <c r="P9" s="164"/>
      <c r="Q9" s="165">
        <f>P9/O9</f>
        <v>0</v>
      </c>
      <c r="R9" s="163">
        <v>1680</v>
      </c>
      <c r="S9" s="164"/>
      <c r="T9" s="165">
        <f>S9/R9</f>
        <v>0</v>
      </c>
      <c r="V9" s="164">
        <f t="shared" si="0"/>
        <v>10080</v>
      </c>
      <c r="W9" s="164">
        <f t="shared" si="0"/>
        <v>5400</v>
      </c>
    </row>
    <row r="10" spans="1:23">
      <c r="A10" s="289"/>
      <c r="B10" s="220" t="s">
        <v>16</v>
      </c>
      <c r="C10" s="166">
        <f>SUM(C7:C9)</f>
        <v>18024</v>
      </c>
      <c r="D10" s="166">
        <f t="shared" ref="D10:R10" si="1">SUM(D7:D9)</f>
        <v>16825</v>
      </c>
      <c r="E10" s="167">
        <f>D10/C10</f>
        <v>0.9334775854416334</v>
      </c>
      <c r="F10" s="166">
        <f t="shared" si="1"/>
        <v>18024</v>
      </c>
      <c r="G10" s="166">
        <f t="shared" si="1"/>
        <v>15479</v>
      </c>
      <c r="H10" s="167">
        <f>G10/F10</f>
        <v>0.85879937860630273</v>
      </c>
      <c r="I10" s="166">
        <f t="shared" si="1"/>
        <v>18024</v>
      </c>
      <c r="J10" s="166">
        <f t="shared" si="1"/>
        <v>17540</v>
      </c>
      <c r="K10" s="167">
        <f>J10/I10</f>
        <v>0.97314691522414554</v>
      </c>
      <c r="L10" s="166">
        <f t="shared" si="1"/>
        <v>18024</v>
      </c>
      <c r="M10" s="166">
        <f t="shared" si="1"/>
        <v>18312</v>
      </c>
      <c r="N10" s="167">
        <f>M10/L10</f>
        <v>1.0159786950732357</v>
      </c>
      <c r="O10" s="166">
        <f t="shared" si="1"/>
        <v>18024</v>
      </c>
      <c r="P10" s="166">
        <f t="shared" si="1"/>
        <v>0</v>
      </c>
      <c r="Q10" s="167">
        <f>P10/O10</f>
        <v>0</v>
      </c>
      <c r="R10" s="166">
        <f t="shared" si="1"/>
        <v>18024</v>
      </c>
      <c r="S10" s="166"/>
      <c r="T10" s="167">
        <f>S10/R10</f>
        <v>0</v>
      </c>
      <c r="V10" s="168">
        <f>SUM(V7:V9)</f>
        <v>108144</v>
      </c>
      <c r="W10" s="168">
        <f>SUM(W7:W9)</f>
        <v>68156</v>
      </c>
    </row>
    <row r="11" spans="1:23" ht="15">
      <c r="A11" s="289"/>
      <c r="B11" s="291" t="s">
        <v>17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2"/>
      <c r="V11"/>
      <c r="W11"/>
    </row>
    <row r="12" spans="1:23">
      <c r="A12" s="289"/>
      <c r="B12" s="293" t="s">
        <v>69</v>
      </c>
      <c r="C12" s="293" t="s">
        <v>60</v>
      </c>
      <c r="D12" s="293"/>
      <c r="E12" s="293"/>
      <c r="F12" s="293" t="s">
        <v>61</v>
      </c>
      <c r="G12" s="293"/>
      <c r="H12" s="293"/>
      <c r="I12" s="293" t="s">
        <v>62</v>
      </c>
      <c r="J12" s="293"/>
      <c r="K12" s="293"/>
      <c r="L12" s="293" t="s">
        <v>63</v>
      </c>
      <c r="M12" s="293"/>
      <c r="N12" s="293"/>
      <c r="O12" s="293" t="s">
        <v>64</v>
      </c>
      <c r="P12" s="293"/>
      <c r="Q12" s="293"/>
      <c r="R12" s="293" t="s">
        <v>65</v>
      </c>
      <c r="S12" s="293"/>
      <c r="T12" s="293"/>
      <c r="V12" s="281" t="s">
        <v>66</v>
      </c>
      <c r="W12" s="282"/>
    </row>
    <row r="13" spans="1:23">
      <c r="A13" s="289"/>
      <c r="B13" s="293"/>
      <c r="C13" s="159" t="s">
        <v>67</v>
      </c>
      <c r="D13" s="160" t="s">
        <v>68</v>
      </c>
      <c r="E13" s="161" t="s">
        <v>12</v>
      </c>
      <c r="F13" s="159" t="s">
        <v>67</v>
      </c>
      <c r="G13" s="160" t="s">
        <v>68</v>
      </c>
      <c r="H13" s="161"/>
      <c r="I13" s="159" t="s">
        <v>67</v>
      </c>
      <c r="J13" s="160" t="s">
        <v>68</v>
      </c>
      <c r="K13" s="161" t="s">
        <v>12</v>
      </c>
      <c r="L13" s="159" t="s">
        <v>67</v>
      </c>
      <c r="M13" s="160" t="s">
        <v>68</v>
      </c>
      <c r="N13" s="161" t="s">
        <v>12</v>
      </c>
      <c r="O13" s="159" t="s">
        <v>67</v>
      </c>
      <c r="P13" s="160" t="s">
        <v>68</v>
      </c>
      <c r="Q13" s="161" t="s">
        <v>12</v>
      </c>
      <c r="R13" s="159" t="s">
        <v>67</v>
      </c>
      <c r="S13" s="160" t="s">
        <v>68</v>
      </c>
      <c r="T13" s="160" t="s">
        <v>68</v>
      </c>
      <c r="U13" s="161"/>
      <c r="V13" s="159" t="s">
        <v>67</v>
      </c>
      <c r="W13" s="160" t="s">
        <v>68</v>
      </c>
    </row>
    <row r="14" spans="1:23">
      <c r="A14" s="289"/>
      <c r="B14" s="162" t="s">
        <v>18</v>
      </c>
      <c r="C14" s="163">
        <v>122</v>
      </c>
      <c r="D14" s="164">
        <v>107</v>
      </c>
      <c r="E14" s="165">
        <f>D14/C14</f>
        <v>0.87704918032786883</v>
      </c>
      <c r="F14" s="163">
        <v>122</v>
      </c>
      <c r="G14" s="164">
        <v>105</v>
      </c>
      <c r="H14" s="165">
        <f>G14/F14</f>
        <v>0.86065573770491799</v>
      </c>
      <c r="I14" s="163">
        <v>122</v>
      </c>
      <c r="J14" s="164">
        <v>128</v>
      </c>
      <c r="K14" s="165">
        <f>J14/I14</f>
        <v>1.0491803278688525</v>
      </c>
      <c r="L14" s="163">
        <v>122</v>
      </c>
      <c r="M14" s="164">
        <v>123</v>
      </c>
      <c r="N14" s="165">
        <f>M14/L14</f>
        <v>1.0081967213114753</v>
      </c>
      <c r="O14" s="163">
        <v>122</v>
      </c>
      <c r="P14" s="164"/>
      <c r="Q14" s="165">
        <f>P14/O14</f>
        <v>0</v>
      </c>
      <c r="R14" s="163">
        <v>122</v>
      </c>
      <c r="S14" s="164"/>
      <c r="T14" s="165">
        <f>S14/R14</f>
        <v>0</v>
      </c>
      <c r="V14" s="164">
        <f t="shared" ref="V14:W16" si="2">SUM(C14,F14,I14,L14,O14,R14)</f>
        <v>732</v>
      </c>
      <c r="W14" s="164">
        <f t="shared" si="2"/>
        <v>463</v>
      </c>
    </row>
    <row r="15" spans="1:23">
      <c r="A15" s="289"/>
      <c r="B15" s="162" t="s">
        <v>19</v>
      </c>
      <c r="C15" s="163">
        <v>17</v>
      </c>
      <c r="D15" s="169">
        <v>8</v>
      </c>
      <c r="E15" s="165">
        <f>D15/C15</f>
        <v>0.47058823529411764</v>
      </c>
      <c r="F15" s="163">
        <v>17</v>
      </c>
      <c r="G15" s="164">
        <v>9</v>
      </c>
      <c r="H15" s="165">
        <f>G15/F15</f>
        <v>0.52941176470588236</v>
      </c>
      <c r="I15" s="163">
        <v>17</v>
      </c>
      <c r="J15" s="164">
        <v>11</v>
      </c>
      <c r="K15" s="165">
        <f>J15/I15</f>
        <v>0.6470588235294118</v>
      </c>
      <c r="L15" s="163">
        <v>17</v>
      </c>
      <c r="M15" s="164">
        <v>11</v>
      </c>
      <c r="N15" s="165">
        <f>M15/L15</f>
        <v>0.6470588235294118</v>
      </c>
      <c r="O15" s="163">
        <v>17</v>
      </c>
      <c r="P15" s="164"/>
      <c r="Q15" s="165">
        <f>P15/O15</f>
        <v>0</v>
      </c>
      <c r="R15" s="163">
        <v>17</v>
      </c>
      <c r="S15" s="164"/>
      <c r="T15" s="165">
        <f>S15/R15</f>
        <v>0</v>
      </c>
      <c r="V15" s="164">
        <f t="shared" si="2"/>
        <v>102</v>
      </c>
      <c r="W15" s="164">
        <f t="shared" si="2"/>
        <v>39</v>
      </c>
    </row>
    <row r="16" spans="1:23">
      <c r="A16" s="289"/>
      <c r="B16" s="162" t="s">
        <v>13</v>
      </c>
      <c r="C16" s="163">
        <v>104</v>
      </c>
      <c r="D16" s="164">
        <v>172</v>
      </c>
      <c r="E16" s="165">
        <f>D16/C16</f>
        <v>1.6538461538461537</v>
      </c>
      <c r="F16" s="163">
        <v>104</v>
      </c>
      <c r="G16" s="164">
        <v>118</v>
      </c>
      <c r="H16" s="165">
        <f>G16/F16</f>
        <v>1.1346153846153846</v>
      </c>
      <c r="I16" s="163">
        <v>104</v>
      </c>
      <c r="J16" s="164">
        <v>130</v>
      </c>
      <c r="K16" s="165">
        <f>J16/I16</f>
        <v>1.25</v>
      </c>
      <c r="L16" s="163">
        <v>104</v>
      </c>
      <c r="M16" s="164">
        <v>156</v>
      </c>
      <c r="N16" s="165">
        <f>M16/L16</f>
        <v>1.5</v>
      </c>
      <c r="O16" s="163">
        <v>104</v>
      </c>
      <c r="P16" s="164"/>
      <c r="Q16" s="165">
        <f>P16/O16</f>
        <v>0</v>
      </c>
      <c r="R16" s="163">
        <v>104</v>
      </c>
      <c r="S16" s="164"/>
      <c r="T16" s="165">
        <f>S16/R16</f>
        <v>0</v>
      </c>
      <c r="V16" s="164">
        <f t="shared" si="2"/>
        <v>624</v>
      </c>
      <c r="W16" s="164">
        <f t="shared" si="2"/>
        <v>576</v>
      </c>
    </row>
    <row r="17" spans="1:23">
      <c r="A17" s="290"/>
      <c r="B17" s="220" t="s">
        <v>16</v>
      </c>
      <c r="C17" s="166">
        <f>SUM(C14:C16)</f>
        <v>243</v>
      </c>
      <c r="D17" s="166">
        <f t="shared" ref="D17:S17" si="3">SUM(D14:D16)</f>
        <v>287</v>
      </c>
      <c r="E17" s="167">
        <f>D17/C17</f>
        <v>1.1810699588477367</v>
      </c>
      <c r="F17" s="166">
        <f t="shared" si="3"/>
        <v>243</v>
      </c>
      <c r="G17" s="166">
        <f t="shared" si="3"/>
        <v>232</v>
      </c>
      <c r="H17" s="167">
        <f>G17/F17</f>
        <v>0.95473251028806583</v>
      </c>
      <c r="I17" s="166">
        <f t="shared" si="3"/>
        <v>243</v>
      </c>
      <c r="J17" s="166">
        <f t="shared" si="3"/>
        <v>269</v>
      </c>
      <c r="K17" s="167">
        <f>J17/I17</f>
        <v>1.1069958847736625</v>
      </c>
      <c r="L17" s="166">
        <f t="shared" si="3"/>
        <v>243</v>
      </c>
      <c r="M17" s="166">
        <f t="shared" si="3"/>
        <v>290</v>
      </c>
      <c r="N17" s="167">
        <f>M17/L17</f>
        <v>1.1934156378600822</v>
      </c>
      <c r="O17" s="166">
        <f t="shared" si="3"/>
        <v>243</v>
      </c>
      <c r="P17" s="166">
        <f t="shared" si="3"/>
        <v>0</v>
      </c>
      <c r="Q17" s="167">
        <f>P17/O17</f>
        <v>0</v>
      </c>
      <c r="R17" s="166">
        <f t="shared" si="3"/>
        <v>243</v>
      </c>
      <c r="S17" s="166">
        <f t="shared" si="3"/>
        <v>0</v>
      </c>
      <c r="T17" s="167">
        <f>S17/R17</f>
        <v>0</v>
      </c>
      <c r="U17" s="170"/>
      <c r="V17" s="168">
        <f>SUM(V14:V16)</f>
        <v>1458</v>
      </c>
      <c r="W17" s="168">
        <f>SUM(W14:W16)</f>
        <v>1078</v>
      </c>
    </row>
    <row r="18" spans="1:23" s="171" customFormat="1" ht="15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  <c r="V18"/>
      <c r="W18"/>
    </row>
    <row r="19" spans="1:23" s="171" customFormat="1">
      <c r="A19" s="294" t="s">
        <v>70</v>
      </c>
      <c r="B19" s="291" t="s">
        <v>59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2"/>
      <c r="U19" s="173"/>
    </row>
    <row r="20" spans="1:23">
      <c r="A20" s="295"/>
      <c r="B20" s="293" t="s">
        <v>3</v>
      </c>
      <c r="C20" s="293" t="s">
        <v>60</v>
      </c>
      <c r="D20" s="293"/>
      <c r="E20" s="293"/>
      <c r="F20" s="293" t="s">
        <v>61</v>
      </c>
      <c r="G20" s="293"/>
      <c r="H20" s="293"/>
      <c r="I20" s="293" t="s">
        <v>62</v>
      </c>
      <c r="J20" s="293"/>
      <c r="K20" s="293"/>
      <c r="L20" s="293" t="s">
        <v>63</v>
      </c>
      <c r="M20" s="293"/>
      <c r="N20" s="293"/>
      <c r="O20" s="293" t="s">
        <v>64</v>
      </c>
      <c r="P20" s="293"/>
      <c r="Q20" s="293"/>
      <c r="R20" s="293" t="s">
        <v>65</v>
      </c>
      <c r="S20" s="293"/>
      <c r="T20" s="293"/>
      <c r="V20" s="281" t="s">
        <v>66</v>
      </c>
      <c r="W20" s="282"/>
    </row>
    <row r="21" spans="1:23">
      <c r="A21" s="295"/>
      <c r="B21" s="293"/>
      <c r="C21" s="159" t="s">
        <v>67</v>
      </c>
      <c r="D21" s="160" t="s">
        <v>68</v>
      </c>
      <c r="E21" s="161" t="s">
        <v>12</v>
      </c>
      <c r="F21" s="159" t="s">
        <v>67</v>
      </c>
      <c r="G21" s="160" t="s">
        <v>68</v>
      </c>
      <c r="H21" s="161" t="s">
        <v>12</v>
      </c>
      <c r="I21" s="159" t="s">
        <v>67</v>
      </c>
      <c r="J21" s="160" t="s">
        <v>68</v>
      </c>
      <c r="K21" s="161" t="s">
        <v>12</v>
      </c>
      <c r="L21" s="159" t="s">
        <v>67</v>
      </c>
      <c r="M21" s="160" t="s">
        <v>68</v>
      </c>
      <c r="N21" s="161" t="s">
        <v>12</v>
      </c>
      <c r="O21" s="159" t="s">
        <v>67</v>
      </c>
      <c r="P21" s="160" t="s">
        <v>68</v>
      </c>
      <c r="Q21" s="161" t="s">
        <v>12</v>
      </c>
      <c r="R21" s="159" t="s">
        <v>67</v>
      </c>
      <c r="S21" s="160" t="s">
        <v>68</v>
      </c>
      <c r="T21" s="161" t="s">
        <v>12</v>
      </c>
      <c r="V21" s="159" t="s">
        <v>67</v>
      </c>
      <c r="W21" s="160" t="s">
        <v>68</v>
      </c>
    </row>
    <row r="22" spans="1:23">
      <c r="A22" s="295"/>
      <c r="B22" s="162" t="s">
        <v>13</v>
      </c>
      <c r="C22" s="164">
        <v>11908</v>
      </c>
      <c r="D22" s="164">
        <v>10659</v>
      </c>
      <c r="E22" s="165">
        <f>D22/C22</f>
        <v>0.89511252939200536</v>
      </c>
      <c r="F22" s="164">
        <v>11908</v>
      </c>
      <c r="G22" s="164">
        <v>9332</v>
      </c>
      <c r="H22" s="165">
        <f>G22/F22</f>
        <v>0.78367484044339941</v>
      </c>
      <c r="I22" s="164">
        <v>11908</v>
      </c>
      <c r="J22" s="164">
        <v>10685</v>
      </c>
      <c r="K22" s="165">
        <f>J22/I22</f>
        <v>0.89729593550554254</v>
      </c>
      <c r="L22" s="164">
        <v>11908</v>
      </c>
      <c r="M22" s="164">
        <v>11191</v>
      </c>
      <c r="N22" s="165">
        <f>M22/L22</f>
        <v>0.93978837756130329</v>
      </c>
      <c r="O22" s="164">
        <v>11908</v>
      </c>
      <c r="P22" s="164"/>
      <c r="Q22" s="165">
        <f>P22/O22</f>
        <v>0</v>
      </c>
      <c r="R22" s="164">
        <v>11908</v>
      </c>
      <c r="S22" s="164"/>
      <c r="T22" s="165">
        <f>S22/R22</f>
        <v>0</v>
      </c>
      <c r="V22" s="164">
        <f>SUM(C22,F22,I22,L22,O22,R22)</f>
        <v>71448</v>
      </c>
      <c r="W22" s="164">
        <f>SUM(D22,G22,J22,M22,P22,S22)</f>
        <v>41867</v>
      </c>
    </row>
    <row r="23" spans="1:23">
      <c r="A23" s="295"/>
      <c r="B23" s="162" t="s">
        <v>44</v>
      </c>
      <c r="C23" s="164">
        <v>1234.6600000000001</v>
      </c>
      <c r="D23" s="164">
        <v>2517</v>
      </c>
      <c r="E23" s="165">
        <f>D23/C23</f>
        <v>2.0386179191032348</v>
      </c>
      <c r="F23" s="164">
        <v>1234.6600000000001</v>
      </c>
      <c r="G23" s="164">
        <v>2513</v>
      </c>
      <c r="H23" s="165">
        <f>G23/F23</f>
        <v>2.0353781607892052</v>
      </c>
      <c r="I23" s="164">
        <v>1234.6600000000001</v>
      </c>
      <c r="J23" s="164">
        <v>4638</v>
      </c>
      <c r="K23" s="165">
        <f>J23/I23</f>
        <v>3.756499765117522</v>
      </c>
      <c r="L23" s="164">
        <v>1234.6600000000001</v>
      </c>
      <c r="M23" s="164">
        <v>4956</v>
      </c>
      <c r="N23" s="165">
        <f>M23/L23</f>
        <v>4.0140605510828893</v>
      </c>
      <c r="O23" s="164">
        <v>1234.6600000000001</v>
      </c>
      <c r="P23" s="164"/>
      <c r="Q23" s="165">
        <f>P23/O23</f>
        <v>0</v>
      </c>
      <c r="R23" s="164">
        <v>1234.6600000000001</v>
      </c>
      <c r="S23" s="164"/>
      <c r="T23" s="165">
        <f>S23/R23</f>
        <v>0</v>
      </c>
      <c r="V23" s="164">
        <f>SUM(C23,F23,I23,L23,O23,R23)</f>
        <v>7407.96</v>
      </c>
      <c r="W23" s="164">
        <f>SUM(D23,G23,J23,M23,P23,S23)</f>
        <v>14624</v>
      </c>
    </row>
    <row r="24" spans="1:23">
      <c r="A24" s="296"/>
      <c r="B24" s="220" t="s">
        <v>16</v>
      </c>
      <c r="C24" s="166">
        <f>SUM(C22:C23)</f>
        <v>13142.66</v>
      </c>
      <c r="D24" s="166">
        <f t="shared" ref="D24:S24" si="4">SUM(D22:D23)</f>
        <v>13176</v>
      </c>
      <c r="E24" s="167">
        <f>D24/C24</f>
        <v>1.0025367771820926</v>
      </c>
      <c r="F24" s="166">
        <f t="shared" si="4"/>
        <v>13142.66</v>
      </c>
      <c r="G24" s="166">
        <f t="shared" si="4"/>
        <v>11845</v>
      </c>
      <c r="H24" s="167">
        <f>G24/F24</f>
        <v>0.90126351895278434</v>
      </c>
      <c r="I24" s="166">
        <f t="shared" si="4"/>
        <v>13142.66</v>
      </c>
      <c r="J24" s="166">
        <f t="shared" si="4"/>
        <v>15323</v>
      </c>
      <c r="K24" s="167">
        <f>J24/I24</f>
        <v>1.1658979232514575</v>
      </c>
      <c r="L24" s="166">
        <f t="shared" si="4"/>
        <v>13142.66</v>
      </c>
      <c r="M24" s="166">
        <f t="shared" si="4"/>
        <v>16147</v>
      </c>
      <c r="N24" s="167">
        <f>M24/L24</f>
        <v>1.2285945158742599</v>
      </c>
      <c r="O24" s="166">
        <f t="shared" si="4"/>
        <v>13142.66</v>
      </c>
      <c r="P24" s="166">
        <f t="shared" si="4"/>
        <v>0</v>
      </c>
      <c r="Q24" s="167">
        <f>P24/O24</f>
        <v>0</v>
      </c>
      <c r="R24" s="166">
        <f t="shared" si="4"/>
        <v>13142.66</v>
      </c>
      <c r="S24" s="166">
        <f t="shared" si="4"/>
        <v>0</v>
      </c>
      <c r="T24" s="167">
        <f>S24/R24</f>
        <v>0</v>
      </c>
      <c r="V24" s="168">
        <f>SUM(V22:V23)</f>
        <v>78855.960000000006</v>
      </c>
      <c r="W24" s="168">
        <f>SUM(W22:W23)</f>
        <v>56491</v>
      </c>
    </row>
    <row r="25" spans="1:23" s="171" customFormat="1" ht="15">
      <c r="B25" s="174"/>
      <c r="C25" s="175"/>
      <c r="D25" s="175"/>
      <c r="E25" s="176"/>
      <c r="F25" s="175"/>
      <c r="G25" s="175"/>
      <c r="H25" s="176"/>
      <c r="I25" s="175"/>
      <c r="J25" s="175"/>
      <c r="K25" s="176"/>
      <c r="L25" s="175"/>
      <c r="M25" s="175"/>
      <c r="N25" s="176"/>
      <c r="O25" s="175"/>
      <c r="P25" s="175"/>
      <c r="Q25" s="176"/>
      <c r="R25" s="175"/>
      <c r="S25" s="175"/>
      <c r="T25" s="176"/>
      <c r="U25" s="173"/>
      <c r="V25"/>
      <c r="W25"/>
    </row>
    <row r="26" spans="1:23" s="171" customFormat="1">
      <c r="A26" s="297" t="s">
        <v>55</v>
      </c>
      <c r="B26" s="291" t="s">
        <v>59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2"/>
      <c r="U26" s="173"/>
    </row>
    <row r="27" spans="1:23">
      <c r="A27" s="298"/>
      <c r="B27" s="293" t="s">
        <v>3</v>
      </c>
      <c r="C27" s="293" t="s">
        <v>60</v>
      </c>
      <c r="D27" s="293"/>
      <c r="E27" s="293"/>
      <c r="F27" s="293" t="s">
        <v>61</v>
      </c>
      <c r="G27" s="293"/>
      <c r="H27" s="293"/>
      <c r="I27" s="293" t="s">
        <v>62</v>
      </c>
      <c r="J27" s="293"/>
      <c r="K27" s="293"/>
      <c r="L27" s="293" t="s">
        <v>63</v>
      </c>
      <c r="M27" s="293"/>
      <c r="N27" s="293"/>
      <c r="O27" s="293" t="s">
        <v>64</v>
      </c>
      <c r="P27" s="293"/>
      <c r="Q27" s="293"/>
      <c r="R27" s="293" t="s">
        <v>65</v>
      </c>
      <c r="S27" s="293"/>
      <c r="T27" s="293"/>
      <c r="V27" s="281" t="s">
        <v>66</v>
      </c>
      <c r="W27" s="282"/>
    </row>
    <row r="28" spans="1:23">
      <c r="A28" s="298"/>
      <c r="B28" s="293"/>
      <c r="C28" s="159" t="s">
        <v>67</v>
      </c>
      <c r="D28" s="177" t="s">
        <v>68</v>
      </c>
      <c r="E28" s="161" t="s">
        <v>12</v>
      </c>
      <c r="F28" s="159" t="s">
        <v>67</v>
      </c>
      <c r="G28" s="177" t="s">
        <v>68</v>
      </c>
      <c r="H28" s="161" t="s">
        <v>12</v>
      </c>
      <c r="I28" s="159" t="s">
        <v>67</v>
      </c>
      <c r="J28" s="177" t="s">
        <v>68</v>
      </c>
      <c r="K28" s="161" t="s">
        <v>12</v>
      </c>
      <c r="L28" s="159" t="s">
        <v>67</v>
      </c>
      <c r="M28" s="177" t="s">
        <v>68</v>
      </c>
      <c r="N28" s="161" t="s">
        <v>12</v>
      </c>
      <c r="O28" s="159" t="s">
        <v>67</v>
      </c>
      <c r="P28" s="160" t="s">
        <v>68</v>
      </c>
      <c r="Q28" s="161" t="s">
        <v>12</v>
      </c>
      <c r="R28" s="159" t="s">
        <v>67</v>
      </c>
      <c r="S28" s="160" t="s">
        <v>68</v>
      </c>
      <c r="T28" s="161" t="s">
        <v>12</v>
      </c>
      <c r="V28" s="159" t="s">
        <v>67</v>
      </c>
      <c r="W28" s="160" t="s">
        <v>68</v>
      </c>
    </row>
    <row r="29" spans="1:23">
      <c r="A29" s="298"/>
      <c r="B29" s="162" t="s">
        <v>13</v>
      </c>
      <c r="C29" s="163">
        <v>10000</v>
      </c>
      <c r="D29" s="164">
        <v>7429</v>
      </c>
      <c r="E29" s="165">
        <f>D29/C29</f>
        <v>0.7429</v>
      </c>
      <c r="F29" s="163">
        <v>10000</v>
      </c>
      <c r="G29" s="164">
        <v>7907</v>
      </c>
      <c r="H29" s="165">
        <f>G29/F29</f>
        <v>0.79069999999999996</v>
      </c>
      <c r="I29" s="163">
        <v>10000</v>
      </c>
      <c r="J29" s="164">
        <v>11972</v>
      </c>
      <c r="K29" s="165">
        <f>J29/I29</f>
        <v>1.1972</v>
      </c>
      <c r="L29" s="163">
        <v>10000</v>
      </c>
      <c r="M29" s="164">
        <v>12585</v>
      </c>
      <c r="N29" s="165">
        <f>M29/L29</f>
        <v>1.2585</v>
      </c>
      <c r="O29" s="163">
        <v>10000</v>
      </c>
      <c r="P29" s="164"/>
      <c r="Q29" s="165">
        <f>P29/O29</f>
        <v>0</v>
      </c>
      <c r="R29" s="163">
        <v>10000</v>
      </c>
      <c r="S29" s="164"/>
      <c r="T29" s="165">
        <f>S29/R29</f>
        <v>0</v>
      </c>
      <c r="V29" s="164">
        <f>SUM(C29,F29,I29,L29,O29,R29)</f>
        <v>60000</v>
      </c>
      <c r="W29" s="164">
        <f>SUM(D29,G29,J29,M29,P29,S29)</f>
        <v>39893</v>
      </c>
    </row>
    <row r="30" spans="1:23" ht="15">
      <c r="A30" s="298"/>
      <c r="B30" s="291" t="s">
        <v>17</v>
      </c>
      <c r="C30" s="291"/>
      <c r="D30" s="300"/>
      <c r="E30" s="291"/>
      <c r="F30" s="291"/>
      <c r="G30" s="300"/>
      <c r="H30" s="291"/>
      <c r="I30" s="291"/>
      <c r="J30" s="300"/>
      <c r="K30" s="291"/>
      <c r="L30" s="291"/>
      <c r="M30" s="300"/>
      <c r="N30" s="291"/>
      <c r="O30" s="291"/>
      <c r="P30" s="291"/>
      <c r="Q30" s="291"/>
      <c r="R30" s="291"/>
      <c r="S30" s="291"/>
      <c r="T30" s="292"/>
      <c r="V30"/>
      <c r="W30"/>
    </row>
    <row r="31" spans="1:23">
      <c r="A31" s="298"/>
      <c r="B31" s="293" t="s">
        <v>69</v>
      </c>
      <c r="C31" s="293" t="s">
        <v>60</v>
      </c>
      <c r="D31" s="293"/>
      <c r="E31" s="293"/>
      <c r="F31" s="293" t="s">
        <v>61</v>
      </c>
      <c r="G31" s="293"/>
      <c r="H31" s="293"/>
      <c r="I31" s="293" t="s">
        <v>62</v>
      </c>
      <c r="J31" s="293"/>
      <c r="K31" s="293"/>
      <c r="L31" s="293" t="s">
        <v>63</v>
      </c>
      <c r="M31" s="293"/>
      <c r="N31" s="293"/>
      <c r="O31" s="293" t="s">
        <v>64</v>
      </c>
      <c r="P31" s="293"/>
      <c r="Q31" s="293"/>
      <c r="R31" s="293" t="s">
        <v>65</v>
      </c>
      <c r="S31" s="293"/>
      <c r="T31" s="293"/>
      <c r="V31" s="281" t="s">
        <v>66</v>
      </c>
      <c r="W31" s="282"/>
    </row>
    <row r="32" spans="1:23">
      <c r="A32" s="298"/>
      <c r="B32" s="293"/>
      <c r="C32" s="159" t="s">
        <v>67</v>
      </c>
      <c r="D32" s="160" t="s">
        <v>68</v>
      </c>
      <c r="E32" s="161" t="s">
        <v>12</v>
      </c>
      <c r="F32" s="159" t="s">
        <v>67</v>
      </c>
      <c r="G32" s="160" t="s">
        <v>68</v>
      </c>
      <c r="H32" s="161" t="s">
        <v>12</v>
      </c>
      <c r="I32" s="159" t="s">
        <v>67</v>
      </c>
      <c r="J32" s="160" t="s">
        <v>68</v>
      </c>
      <c r="K32" s="161" t="s">
        <v>12</v>
      </c>
      <c r="L32" s="159" t="s">
        <v>67</v>
      </c>
      <c r="M32" s="160" t="s">
        <v>68</v>
      </c>
      <c r="N32" s="161" t="s">
        <v>12</v>
      </c>
      <c r="O32" s="159" t="s">
        <v>67</v>
      </c>
      <c r="P32" s="160" t="s">
        <v>68</v>
      </c>
      <c r="Q32" s="161" t="s">
        <v>12</v>
      </c>
      <c r="R32" s="159" t="s">
        <v>67</v>
      </c>
      <c r="S32" s="160" t="s">
        <v>68</v>
      </c>
      <c r="T32" s="161" t="s">
        <v>12</v>
      </c>
      <c r="V32" s="160" t="s">
        <v>68</v>
      </c>
      <c r="W32" s="160" t="s">
        <v>68</v>
      </c>
    </row>
    <row r="33" spans="1:23">
      <c r="A33" s="299"/>
      <c r="B33" s="162"/>
      <c r="C33" s="163">
        <v>67</v>
      </c>
      <c r="D33" s="164">
        <v>47</v>
      </c>
      <c r="E33" s="165">
        <f>D33/C33</f>
        <v>0.70149253731343286</v>
      </c>
      <c r="F33" s="163">
        <v>67</v>
      </c>
      <c r="G33" s="164">
        <v>79</v>
      </c>
      <c r="H33" s="165">
        <f>G33/F33</f>
        <v>1.1791044776119404</v>
      </c>
      <c r="I33" s="163">
        <v>67</v>
      </c>
      <c r="J33" s="164">
        <v>149</v>
      </c>
      <c r="K33" s="165">
        <f>J33/I33</f>
        <v>2.2238805970149254</v>
      </c>
      <c r="L33" s="163">
        <v>67</v>
      </c>
      <c r="M33" s="164">
        <v>184</v>
      </c>
      <c r="N33" s="165">
        <f>M33/L33</f>
        <v>2.7462686567164178</v>
      </c>
      <c r="O33" s="163">
        <v>67</v>
      </c>
      <c r="P33" s="164"/>
      <c r="Q33" s="165">
        <f>P33/O33</f>
        <v>0</v>
      </c>
      <c r="R33" s="163">
        <v>67</v>
      </c>
      <c r="S33" s="164"/>
      <c r="T33" s="165">
        <f>S33/R33</f>
        <v>0</v>
      </c>
      <c r="V33" s="164">
        <f>SUM(C33,F33,I33,L33,O33,R33)</f>
        <v>402</v>
      </c>
      <c r="W33" s="164">
        <f>SUM(D33,G33,J33,M33,P33,S33)</f>
        <v>459</v>
      </c>
    </row>
    <row r="34" spans="1:23" ht="15">
      <c r="B34" s="178"/>
      <c r="C34" s="179"/>
      <c r="D34" s="180"/>
      <c r="E34" s="181"/>
      <c r="F34" s="179"/>
      <c r="G34" s="180"/>
      <c r="H34" s="181"/>
      <c r="I34" s="179"/>
      <c r="J34" s="180"/>
      <c r="K34" s="181"/>
      <c r="L34" s="179"/>
      <c r="M34" s="180"/>
      <c r="N34" s="181"/>
      <c r="O34" s="179"/>
      <c r="P34" s="180"/>
      <c r="Q34" s="181"/>
      <c r="R34" s="179"/>
      <c r="S34" s="180"/>
      <c r="T34" s="181"/>
      <c r="V34"/>
      <c r="W34"/>
    </row>
    <row r="35" spans="1:23">
      <c r="B35" s="178"/>
      <c r="C35" s="293" t="s">
        <v>60</v>
      </c>
      <c r="D35" s="293"/>
      <c r="E35" s="293"/>
      <c r="F35" s="293" t="s">
        <v>61</v>
      </c>
      <c r="G35" s="293"/>
      <c r="H35" s="293"/>
      <c r="I35" s="293" t="s">
        <v>62</v>
      </c>
      <c r="J35" s="293"/>
      <c r="K35" s="293"/>
      <c r="L35" s="293" t="s">
        <v>63</v>
      </c>
      <c r="M35" s="293"/>
      <c r="N35" s="293"/>
      <c r="O35" s="293" t="s">
        <v>64</v>
      </c>
      <c r="P35" s="293"/>
      <c r="Q35" s="293"/>
      <c r="R35" s="293" t="s">
        <v>65</v>
      </c>
      <c r="S35" s="293"/>
      <c r="T35" s="293"/>
      <c r="V35" s="281" t="s">
        <v>66</v>
      </c>
      <c r="W35" s="282"/>
    </row>
    <row r="36" spans="1:23">
      <c r="B36" s="178"/>
      <c r="C36" s="159" t="s">
        <v>67</v>
      </c>
      <c r="D36" s="160" t="s">
        <v>68</v>
      </c>
      <c r="E36" s="161" t="s">
        <v>12</v>
      </c>
      <c r="F36" s="159" t="s">
        <v>67</v>
      </c>
      <c r="G36" s="160" t="s">
        <v>68</v>
      </c>
      <c r="H36" s="161" t="s">
        <v>12</v>
      </c>
      <c r="I36" s="159" t="s">
        <v>67</v>
      </c>
      <c r="J36" s="160" t="s">
        <v>68</v>
      </c>
      <c r="K36" s="161" t="s">
        <v>12</v>
      </c>
      <c r="L36" s="159" t="s">
        <v>67</v>
      </c>
      <c r="M36" s="160" t="s">
        <v>68</v>
      </c>
      <c r="N36" s="161" t="s">
        <v>12</v>
      </c>
      <c r="O36" s="159" t="s">
        <v>67</v>
      </c>
      <c r="P36" s="160" t="s">
        <v>68</v>
      </c>
      <c r="Q36" s="161" t="s">
        <v>12</v>
      </c>
      <c r="R36" s="159" t="s">
        <v>67</v>
      </c>
      <c r="S36" s="160" t="s">
        <v>68</v>
      </c>
      <c r="T36" s="161" t="s">
        <v>12</v>
      </c>
      <c r="V36" s="159" t="s">
        <v>67</v>
      </c>
      <c r="W36" s="160" t="s">
        <v>68</v>
      </c>
    </row>
    <row r="37" spans="1:23">
      <c r="A37" s="288" t="s">
        <v>58</v>
      </c>
      <c r="B37" s="220" t="s">
        <v>71</v>
      </c>
      <c r="C37" s="163">
        <f>SUM(C10,C24,C29)</f>
        <v>41166.660000000003</v>
      </c>
      <c r="D37" s="163">
        <f>SUM(D10,D24,D29)</f>
        <v>37430</v>
      </c>
      <c r="E37" s="165">
        <f>D37/C37</f>
        <v>0.90923091647464227</v>
      </c>
      <c r="F37" s="163">
        <f>SUM(F10,F24,F29)</f>
        <v>41166.660000000003</v>
      </c>
      <c r="G37" s="163">
        <f>SUM(G10,G24,G29)</f>
        <v>35231</v>
      </c>
      <c r="H37" s="165">
        <f>G37/F37</f>
        <v>0.8558139037755309</v>
      </c>
      <c r="I37" s="163">
        <f>SUM(I10,I24,I29)</f>
        <v>41166.660000000003</v>
      </c>
      <c r="J37" s="163">
        <f>SUM(J10,J24,J29)</f>
        <v>44835</v>
      </c>
      <c r="K37" s="165">
        <f>J37/I37</f>
        <v>1.0891094881148968</v>
      </c>
      <c r="L37" s="163">
        <f>SUM(L10,L24,L29)</f>
        <v>41166.660000000003</v>
      </c>
      <c r="M37" s="163">
        <f>SUM(M10,M24,M29)</f>
        <v>47044</v>
      </c>
      <c r="N37" s="165">
        <f>M37/L37</f>
        <v>1.1427694158331037</v>
      </c>
      <c r="O37" s="163">
        <f>SUM(O10,O24,O29)</f>
        <v>41166.660000000003</v>
      </c>
      <c r="P37" s="163">
        <f>SUM(P10,P24,P29)</f>
        <v>0</v>
      </c>
      <c r="Q37" s="165">
        <f>P37/O37</f>
        <v>0</v>
      </c>
      <c r="R37" s="163">
        <f>SUM(R10,R24,R29)</f>
        <v>41166.660000000003</v>
      </c>
      <c r="S37" s="163">
        <f>SUM(S10,S24,S29)</f>
        <v>0</v>
      </c>
      <c r="T37" s="165">
        <f>S37/R37</f>
        <v>0</v>
      </c>
      <c r="V37" s="164">
        <f>SUM(C37,F37,I37,L37,O37,R37)</f>
        <v>246999.96000000002</v>
      </c>
      <c r="W37" s="164">
        <f>SUM(D37,G37,J37,M37,P37,S37)</f>
        <v>164540</v>
      </c>
    </row>
    <row r="38" spans="1:23">
      <c r="A38" s="290"/>
      <c r="B38" s="220" t="s">
        <v>72</v>
      </c>
      <c r="C38" s="163">
        <f>SUM(C17,C33)</f>
        <v>310</v>
      </c>
      <c r="D38" s="163">
        <f>SUM(D17,D33)</f>
        <v>334</v>
      </c>
      <c r="E38" s="165">
        <f>D38/C38</f>
        <v>1.0774193548387097</v>
      </c>
      <c r="F38" s="163">
        <f>SUM(F17,F33)</f>
        <v>310</v>
      </c>
      <c r="G38" s="163">
        <f>SUM(G17,G33)</f>
        <v>311</v>
      </c>
      <c r="H38" s="165">
        <f>G38/F38</f>
        <v>1.0032258064516129</v>
      </c>
      <c r="I38" s="163">
        <f>SUM(I17,I33)</f>
        <v>310</v>
      </c>
      <c r="J38" s="163">
        <f>SUM(J17,J33)</f>
        <v>418</v>
      </c>
      <c r="K38" s="165">
        <f>J38/I38</f>
        <v>1.3483870967741935</v>
      </c>
      <c r="L38" s="163">
        <f>SUM(L17,L33)</f>
        <v>310</v>
      </c>
      <c r="M38" s="163">
        <f>SUM(M17,M33)</f>
        <v>474</v>
      </c>
      <c r="N38" s="165">
        <f>M38/L38</f>
        <v>1.5290322580645161</v>
      </c>
      <c r="O38" s="163">
        <f>SUM(O17,O33)</f>
        <v>310</v>
      </c>
      <c r="P38" s="163">
        <f>SUM(P17,P33)</f>
        <v>0</v>
      </c>
      <c r="Q38" s="165">
        <f>P38/O38</f>
        <v>0</v>
      </c>
      <c r="R38" s="163">
        <f>SUM(R17,R33)</f>
        <v>310</v>
      </c>
      <c r="S38" s="163">
        <f>SUM(S17,S33)</f>
        <v>0</v>
      </c>
      <c r="T38" s="165">
        <f>S38/R38</f>
        <v>0</v>
      </c>
      <c r="V38" s="164">
        <f>SUM(C38,F38,I38,L38,O38,R38)</f>
        <v>1860</v>
      </c>
      <c r="W38" s="164">
        <f>SUM(D38,G38,J38,M38,P38,S38)</f>
        <v>1537</v>
      </c>
    </row>
    <row r="39" spans="1:23" s="171" customFormat="1" ht="12" thickBot="1">
      <c r="B39" s="174"/>
      <c r="C39" s="175"/>
      <c r="D39" s="175"/>
      <c r="E39" s="176"/>
      <c r="F39" s="175"/>
      <c r="G39" s="175"/>
      <c r="H39" s="176"/>
      <c r="I39" s="175"/>
      <c r="J39" s="175"/>
      <c r="K39" s="176"/>
      <c r="L39" s="175"/>
      <c r="M39" s="175"/>
      <c r="N39" s="176"/>
      <c r="O39" s="175"/>
      <c r="P39" s="175"/>
      <c r="Q39" s="176"/>
      <c r="R39" s="175"/>
      <c r="S39" s="175"/>
      <c r="T39" s="176"/>
      <c r="U39" s="173"/>
    </row>
    <row r="40" spans="1:23" ht="13.5" thickBot="1">
      <c r="A40" s="283" t="s">
        <v>58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5">
        <v>2019</v>
      </c>
      <c r="W40" s="286"/>
    </row>
    <row r="41" spans="1:23">
      <c r="B41" s="182"/>
      <c r="C41" s="287" t="s">
        <v>85</v>
      </c>
      <c r="D41" s="287"/>
      <c r="E41" s="287"/>
      <c r="F41" s="287"/>
      <c r="G41" s="287"/>
      <c r="H41" s="287"/>
      <c r="I41" s="287"/>
      <c r="J41" s="287"/>
      <c r="K41" s="287"/>
      <c r="L41" s="287" t="s">
        <v>86</v>
      </c>
      <c r="M41" s="287"/>
      <c r="N41" s="287"/>
      <c r="O41" s="287"/>
      <c r="P41" s="287"/>
      <c r="Q41" s="287"/>
      <c r="R41" s="287"/>
      <c r="S41" s="287"/>
      <c r="T41" s="287"/>
    </row>
    <row r="42" spans="1:23">
      <c r="A42" s="288" t="s">
        <v>50</v>
      </c>
      <c r="B42" s="291" t="s">
        <v>59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2"/>
    </row>
    <row r="43" spans="1:23">
      <c r="A43" s="289"/>
      <c r="B43" s="293" t="s">
        <v>3</v>
      </c>
      <c r="C43" s="293" t="s">
        <v>73</v>
      </c>
      <c r="D43" s="293"/>
      <c r="E43" s="293"/>
      <c r="F43" s="293" t="s">
        <v>74</v>
      </c>
      <c r="G43" s="293"/>
      <c r="H43" s="293"/>
      <c r="I43" s="293" t="s">
        <v>75</v>
      </c>
      <c r="J43" s="293"/>
      <c r="K43" s="293"/>
      <c r="L43" s="293" t="s">
        <v>76</v>
      </c>
      <c r="M43" s="293"/>
      <c r="N43" s="293"/>
      <c r="O43" s="293" t="s">
        <v>77</v>
      </c>
      <c r="P43" s="293"/>
      <c r="Q43" s="293"/>
      <c r="R43" s="293" t="s">
        <v>78</v>
      </c>
      <c r="S43" s="293"/>
      <c r="T43" s="293"/>
      <c r="V43" s="281" t="s">
        <v>66</v>
      </c>
      <c r="W43" s="282"/>
    </row>
    <row r="44" spans="1:23">
      <c r="A44" s="289"/>
      <c r="B44" s="293"/>
      <c r="C44" s="159" t="s">
        <v>67</v>
      </c>
      <c r="D44" s="160" t="s">
        <v>68</v>
      </c>
      <c r="E44" s="161" t="s">
        <v>12</v>
      </c>
      <c r="F44" s="159" t="s">
        <v>67</v>
      </c>
      <c r="G44" s="160" t="s">
        <v>68</v>
      </c>
      <c r="H44" s="161" t="s">
        <v>12</v>
      </c>
      <c r="I44" s="159" t="s">
        <v>67</v>
      </c>
      <c r="J44" s="160" t="s">
        <v>68</v>
      </c>
      <c r="K44" s="161" t="s">
        <v>12</v>
      </c>
      <c r="L44" s="159" t="s">
        <v>67</v>
      </c>
      <c r="M44" s="160" t="s">
        <v>68</v>
      </c>
      <c r="N44" s="161" t="s">
        <v>12</v>
      </c>
      <c r="O44" s="159" t="s">
        <v>67</v>
      </c>
      <c r="P44" s="160" t="s">
        <v>68</v>
      </c>
      <c r="Q44" s="161" t="s">
        <v>12</v>
      </c>
      <c r="R44" s="159" t="s">
        <v>67</v>
      </c>
      <c r="S44" s="160" t="s">
        <v>68</v>
      </c>
      <c r="T44" s="161" t="s">
        <v>12</v>
      </c>
      <c r="V44" s="159" t="s">
        <v>67</v>
      </c>
      <c r="W44" s="160" t="s">
        <v>68</v>
      </c>
    </row>
    <row r="45" spans="1:23">
      <c r="A45" s="289"/>
      <c r="B45" s="162" t="s">
        <v>13</v>
      </c>
      <c r="C45" s="163">
        <v>12600</v>
      </c>
      <c r="D45" s="164"/>
      <c r="E45" s="165">
        <f>D45/C45</f>
        <v>0</v>
      </c>
      <c r="F45" s="163">
        <v>12600</v>
      </c>
      <c r="G45" s="164"/>
      <c r="H45" s="195">
        <f>G45/F45</f>
        <v>0</v>
      </c>
      <c r="I45" s="163">
        <v>12600</v>
      </c>
      <c r="J45" s="164"/>
      <c r="K45" s="195">
        <f>J45/I45</f>
        <v>0</v>
      </c>
      <c r="L45" s="163">
        <v>12600</v>
      </c>
      <c r="M45" s="164"/>
      <c r="N45" s="195">
        <f>M45/L45</f>
        <v>0</v>
      </c>
      <c r="O45" s="163">
        <v>12600</v>
      </c>
      <c r="P45" s="164"/>
      <c r="Q45" s="165">
        <f>P45/O45</f>
        <v>0</v>
      </c>
      <c r="R45" s="163">
        <v>12600</v>
      </c>
      <c r="S45" s="164"/>
      <c r="T45" s="165">
        <f>S45/R45</f>
        <v>0</v>
      </c>
      <c r="V45" s="164">
        <f t="shared" ref="V45:W47" si="5">SUM(C45,F45,I45,L45,O45,R45)</f>
        <v>75600</v>
      </c>
      <c r="W45" s="164">
        <f t="shared" si="5"/>
        <v>0</v>
      </c>
    </row>
    <row r="46" spans="1:23">
      <c r="A46" s="289"/>
      <c r="B46" s="162" t="s">
        <v>14</v>
      </c>
      <c r="C46" s="163">
        <v>3744</v>
      </c>
      <c r="D46" s="164"/>
      <c r="E46" s="165">
        <f>D46/C46</f>
        <v>0</v>
      </c>
      <c r="F46" s="163">
        <v>3744</v>
      </c>
      <c r="G46" s="164"/>
      <c r="H46" s="195">
        <f>G46/F46</f>
        <v>0</v>
      </c>
      <c r="I46" s="163">
        <v>3744</v>
      </c>
      <c r="J46" s="164"/>
      <c r="K46" s="195">
        <f>J46/I46</f>
        <v>0</v>
      </c>
      <c r="L46" s="163">
        <v>3744</v>
      </c>
      <c r="M46" s="164"/>
      <c r="N46" s="195">
        <f>M46/L46</f>
        <v>0</v>
      </c>
      <c r="O46" s="163">
        <v>3744</v>
      </c>
      <c r="P46" s="164"/>
      <c r="Q46" s="165">
        <f>P46/O46</f>
        <v>0</v>
      </c>
      <c r="R46" s="163">
        <v>3744</v>
      </c>
      <c r="S46" s="164"/>
      <c r="T46" s="165">
        <f>S46/R46</f>
        <v>0</v>
      </c>
      <c r="V46" s="164">
        <f t="shared" si="5"/>
        <v>22464</v>
      </c>
      <c r="W46" s="164">
        <f t="shared" si="5"/>
        <v>0</v>
      </c>
    </row>
    <row r="47" spans="1:23">
      <c r="A47" s="289"/>
      <c r="B47" s="162" t="s">
        <v>79</v>
      </c>
      <c r="C47" s="163">
        <v>1680</v>
      </c>
      <c r="D47" s="164"/>
      <c r="E47" s="165">
        <f>D47/C47</f>
        <v>0</v>
      </c>
      <c r="F47" s="163">
        <v>1680</v>
      </c>
      <c r="G47" s="164"/>
      <c r="H47" s="195">
        <f>G47/F47</f>
        <v>0</v>
      </c>
      <c r="I47" s="163">
        <v>1680</v>
      </c>
      <c r="J47" s="164"/>
      <c r="K47" s="195">
        <f>J47/I47</f>
        <v>0</v>
      </c>
      <c r="L47" s="163">
        <v>1680</v>
      </c>
      <c r="M47" s="164"/>
      <c r="N47" s="195">
        <f>M47/L47</f>
        <v>0</v>
      </c>
      <c r="O47" s="163">
        <v>1680</v>
      </c>
      <c r="P47" s="164"/>
      <c r="Q47" s="165">
        <f>P47/O47</f>
        <v>0</v>
      </c>
      <c r="R47" s="163">
        <v>1680</v>
      </c>
      <c r="S47" s="164"/>
      <c r="T47" s="165">
        <f>S47/R47</f>
        <v>0</v>
      </c>
      <c r="V47" s="164">
        <f t="shared" si="5"/>
        <v>10080</v>
      </c>
      <c r="W47" s="164">
        <f t="shared" si="5"/>
        <v>0</v>
      </c>
    </row>
    <row r="48" spans="1:23">
      <c r="A48" s="289"/>
      <c r="B48" s="220" t="s">
        <v>16</v>
      </c>
      <c r="C48" s="166">
        <f>SUM(C45:C47)</f>
        <v>18024</v>
      </c>
      <c r="D48" s="166">
        <f t="shared" ref="D48:S48" si="6">SUM(D45:D47)</f>
        <v>0</v>
      </c>
      <c r="E48" s="167">
        <f>D48/C48</f>
        <v>0</v>
      </c>
      <c r="F48" s="166">
        <f t="shared" si="6"/>
        <v>18024</v>
      </c>
      <c r="G48" s="166">
        <f t="shared" si="6"/>
        <v>0</v>
      </c>
      <c r="H48" s="167">
        <f>G48/F48</f>
        <v>0</v>
      </c>
      <c r="I48" s="166">
        <f t="shared" si="6"/>
        <v>18024</v>
      </c>
      <c r="J48" s="166">
        <f t="shared" si="6"/>
        <v>0</v>
      </c>
      <c r="K48" s="167">
        <f>J48/I48</f>
        <v>0</v>
      </c>
      <c r="L48" s="166">
        <f t="shared" si="6"/>
        <v>18024</v>
      </c>
      <c r="M48" s="166">
        <f t="shared" si="6"/>
        <v>0</v>
      </c>
      <c r="N48" s="167">
        <f>M48/L48</f>
        <v>0</v>
      </c>
      <c r="O48" s="166">
        <f t="shared" si="6"/>
        <v>18024</v>
      </c>
      <c r="P48" s="166">
        <f t="shared" si="6"/>
        <v>0</v>
      </c>
      <c r="Q48" s="167">
        <f>P48/O48</f>
        <v>0</v>
      </c>
      <c r="R48" s="166">
        <f t="shared" si="6"/>
        <v>18024</v>
      </c>
      <c r="S48" s="166">
        <f t="shared" si="6"/>
        <v>0</v>
      </c>
      <c r="T48" s="167">
        <f>S48/R48</f>
        <v>0</v>
      </c>
      <c r="V48" s="168">
        <f>SUM(V45:V47)</f>
        <v>108144</v>
      </c>
      <c r="W48" s="168">
        <f>SUM(W45:W47)</f>
        <v>0</v>
      </c>
    </row>
    <row r="49" spans="1:23" ht="15">
      <c r="A49" s="289"/>
      <c r="B49" s="291" t="s">
        <v>17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2"/>
      <c r="V49"/>
      <c r="W49"/>
    </row>
    <row r="50" spans="1:23">
      <c r="A50" s="289"/>
      <c r="B50" s="301" t="s">
        <v>69</v>
      </c>
      <c r="C50" s="293" t="s">
        <v>73</v>
      </c>
      <c r="D50" s="293"/>
      <c r="E50" s="293"/>
      <c r="F50" s="293" t="s">
        <v>74</v>
      </c>
      <c r="G50" s="293"/>
      <c r="H50" s="293"/>
      <c r="I50" s="293" t="s">
        <v>75</v>
      </c>
      <c r="J50" s="293"/>
      <c r="K50" s="293"/>
      <c r="L50" s="293" t="s">
        <v>76</v>
      </c>
      <c r="M50" s="293"/>
      <c r="N50" s="293"/>
      <c r="O50" s="293" t="s">
        <v>77</v>
      </c>
      <c r="P50" s="293"/>
      <c r="Q50" s="293"/>
      <c r="R50" s="293" t="s">
        <v>78</v>
      </c>
      <c r="S50" s="293"/>
      <c r="T50" s="293"/>
      <c r="V50" s="281" t="s">
        <v>66</v>
      </c>
      <c r="W50" s="282"/>
    </row>
    <row r="51" spans="1:23">
      <c r="A51" s="289"/>
      <c r="B51" s="302"/>
      <c r="C51" s="159" t="s">
        <v>67</v>
      </c>
      <c r="D51" s="160" t="s">
        <v>68</v>
      </c>
      <c r="E51" s="161" t="s">
        <v>12</v>
      </c>
      <c r="F51" s="159" t="s">
        <v>67</v>
      </c>
      <c r="G51" s="160" t="s">
        <v>68</v>
      </c>
      <c r="H51" s="161" t="s">
        <v>12</v>
      </c>
      <c r="I51" s="159" t="s">
        <v>67</v>
      </c>
      <c r="J51" s="160" t="s">
        <v>68</v>
      </c>
      <c r="K51" s="161" t="s">
        <v>12</v>
      </c>
      <c r="L51" s="159" t="s">
        <v>67</v>
      </c>
      <c r="M51" s="160" t="s">
        <v>68</v>
      </c>
      <c r="N51" s="161" t="s">
        <v>12</v>
      </c>
      <c r="O51" s="159" t="s">
        <v>67</v>
      </c>
      <c r="P51" s="160" t="s">
        <v>68</v>
      </c>
      <c r="Q51" s="161" t="s">
        <v>12</v>
      </c>
      <c r="R51" s="159" t="s">
        <v>67</v>
      </c>
      <c r="S51" s="160" t="s">
        <v>68</v>
      </c>
      <c r="T51" s="161" t="s">
        <v>12</v>
      </c>
      <c r="V51" s="159" t="s">
        <v>67</v>
      </c>
      <c r="W51" s="160" t="s">
        <v>68</v>
      </c>
    </row>
    <row r="52" spans="1:23">
      <c r="A52" s="289"/>
      <c r="B52" s="162" t="s">
        <v>18</v>
      </c>
      <c r="C52" s="163">
        <v>122</v>
      </c>
      <c r="D52" s="164"/>
      <c r="E52" s="165">
        <f>D52/C52</f>
        <v>0</v>
      </c>
      <c r="F52" s="163">
        <v>122</v>
      </c>
      <c r="G52" s="164"/>
      <c r="H52" s="165">
        <f>G52/F52</f>
        <v>0</v>
      </c>
      <c r="I52" s="163">
        <v>122</v>
      </c>
      <c r="J52" s="164"/>
      <c r="K52" s="165">
        <f>J52/I52</f>
        <v>0</v>
      </c>
      <c r="L52" s="163">
        <v>122</v>
      </c>
      <c r="M52" s="164"/>
      <c r="N52" s="165">
        <f>M52/L52</f>
        <v>0</v>
      </c>
      <c r="O52" s="163">
        <v>122</v>
      </c>
      <c r="P52" s="164"/>
      <c r="Q52" s="165">
        <f>P52/O52</f>
        <v>0</v>
      </c>
      <c r="R52" s="163">
        <v>122</v>
      </c>
      <c r="S52" s="164"/>
      <c r="T52" s="165">
        <f>S52/R52</f>
        <v>0</v>
      </c>
      <c r="V52" s="164">
        <f t="shared" ref="V52:W54" si="7">SUM(C52,F52,I52,L52,O52,R52)</f>
        <v>732</v>
      </c>
      <c r="W52" s="164">
        <f t="shared" si="7"/>
        <v>0</v>
      </c>
    </row>
    <row r="53" spans="1:23">
      <c r="A53" s="289"/>
      <c r="B53" s="162" t="s">
        <v>19</v>
      </c>
      <c r="C53" s="163">
        <v>17</v>
      </c>
      <c r="D53" s="169"/>
      <c r="E53" s="165">
        <f>D53/C53</f>
        <v>0</v>
      </c>
      <c r="F53" s="163">
        <v>17</v>
      </c>
      <c r="G53" s="164"/>
      <c r="H53" s="165">
        <f>G53/F53</f>
        <v>0</v>
      </c>
      <c r="I53" s="163">
        <v>17</v>
      </c>
      <c r="J53" s="164"/>
      <c r="K53" s="165">
        <f>J53/I53</f>
        <v>0</v>
      </c>
      <c r="L53" s="163">
        <v>17</v>
      </c>
      <c r="M53" s="164"/>
      <c r="N53" s="165">
        <f>M53/L53</f>
        <v>0</v>
      </c>
      <c r="O53" s="163">
        <v>17</v>
      </c>
      <c r="P53" s="164"/>
      <c r="Q53" s="165">
        <f>P53/O53</f>
        <v>0</v>
      </c>
      <c r="R53" s="163">
        <v>17</v>
      </c>
      <c r="S53" s="164"/>
      <c r="T53" s="165">
        <f>S53/R53</f>
        <v>0</v>
      </c>
      <c r="V53" s="164">
        <f t="shared" si="7"/>
        <v>102</v>
      </c>
      <c r="W53" s="164">
        <f t="shared" si="7"/>
        <v>0</v>
      </c>
    </row>
    <row r="54" spans="1:23">
      <c r="A54" s="289"/>
      <c r="B54" s="162" t="s">
        <v>13</v>
      </c>
      <c r="C54" s="163">
        <v>104</v>
      </c>
      <c r="D54" s="164"/>
      <c r="E54" s="165">
        <f>D54/C54</f>
        <v>0</v>
      </c>
      <c r="F54" s="163">
        <v>104</v>
      </c>
      <c r="G54" s="164"/>
      <c r="H54" s="165">
        <f>G54/F54</f>
        <v>0</v>
      </c>
      <c r="I54" s="163">
        <v>104</v>
      </c>
      <c r="J54" s="164"/>
      <c r="K54" s="165">
        <f>J54/I54</f>
        <v>0</v>
      </c>
      <c r="L54" s="163">
        <v>104</v>
      </c>
      <c r="M54" s="164"/>
      <c r="N54" s="165">
        <f>M54/L54</f>
        <v>0</v>
      </c>
      <c r="O54" s="163">
        <v>104</v>
      </c>
      <c r="P54" s="164"/>
      <c r="Q54" s="165">
        <f>P54/O54</f>
        <v>0</v>
      </c>
      <c r="R54" s="163">
        <v>104</v>
      </c>
      <c r="S54" s="164"/>
      <c r="T54" s="165">
        <f>S54/R54</f>
        <v>0</v>
      </c>
      <c r="V54" s="164">
        <f t="shared" si="7"/>
        <v>624</v>
      </c>
      <c r="W54" s="164">
        <f t="shared" si="7"/>
        <v>0</v>
      </c>
    </row>
    <row r="55" spans="1:23">
      <c r="A55" s="290"/>
      <c r="B55" s="220" t="s">
        <v>16</v>
      </c>
      <c r="C55" s="166">
        <f>SUM(C52:C54)</f>
        <v>243</v>
      </c>
      <c r="D55" s="166">
        <f t="shared" ref="D55:S55" si="8">SUM(D52:D54)</f>
        <v>0</v>
      </c>
      <c r="E55" s="167">
        <f>D55/C55</f>
        <v>0</v>
      </c>
      <c r="F55" s="166">
        <f t="shared" si="8"/>
        <v>243</v>
      </c>
      <c r="G55" s="166">
        <f t="shared" si="8"/>
        <v>0</v>
      </c>
      <c r="H55" s="167">
        <f>G55/F55</f>
        <v>0</v>
      </c>
      <c r="I55" s="166">
        <f t="shared" si="8"/>
        <v>243</v>
      </c>
      <c r="J55" s="166">
        <f t="shared" si="8"/>
        <v>0</v>
      </c>
      <c r="K55" s="167">
        <f>J55/I55</f>
        <v>0</v>
      </c>
      <c r="L55" s="166">
        <f t="shared" si="8"/>
        <v>243</v>
      </c>
      <c r="M55" s="166">
        <f t="shared" si="8"/>
        <v>0</v>
      </c>
      <c r="N55" s="167">
        <f>M55/L55</f>
        <v>0</v>
      </c>
      <c r="O55" s="166">
        <f t="shared" si="8"/>
        <v>243</v>
      </c>
      <c r="P55" s="166">
        <f t="shared" si="8"/>
        <v>0</v>
      </c>
      <c r="Q55" s="167">
        <f>P55/O55</f>
        <v>0</v>
      </c>
      <c r="R55" s="166">
        <f t="shared" si="8"/>
        <v>243</v>
      </c>
      <c r="S55" s="166">
        <f t="shared" si="8"/>
        <v>0</v>
      </c>
      <c r="T55" s="167">
        <f>S55/R55</f>
        <v>0</v>
      </c>
      <c r="V55" s="168">
        <f>SUM(V52:V54)</f>
        <v>1458</v>
      </c>
      <c r="W55" s="168">
        <f>SUM(W52:W54)</f>
        <v>0</v>
      </c>
    </row>
    <row r="56" spans="1:23" ht="15" customHeight="1">
      <c r="B56" s="219"/>
      <c r="C56" s="183"/>
      <c r="D56" s="184"/>
      <c r="E56" s="183"/>
      <c r="F56" s="183"/>
      <c r="G56" s="184"/>
      <c r="J56" s="184"/>
      <c r="M56" s="184"/>
      <c r="P56" s="184"/>
      <c r="R56" s="183"/>
      <c r="S56" s="184"/>
      <c r="V56"/>
      <c r="W56"/>
    </row>
    <row r="57" spans="1:23">
      <c r="A57" s="294" t="s">
        <v>70</v>
      </c>
      <c r="B57" s="291" t="s">
        <v>59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2"/>
      <c r="V57" s="171"/>
      <c r="W57" s="171"/>
    </row>
    <row r="58" spans="1:23">
      <c r="A58" s="295"/>
      <c r="B58" s="293" t="s">
        <v>3</v>
      </c>
      <c r="C58" s="293" t="s">
        <v>73</v>
      </c>
      <c r="D58" s="293"/>
      <c r="E58" s="293"/>
      <c r="F58" s="293" t="s">
        <v>74</v>
      </c>
      <c r="G58" s="293"/>
      <c r="H58" s="293"/>
      <c r="I58" s="293" t="s">
        <v>75</v>
      </c>
      <c r="J58" s="293"/>
      <c r="K58" s="293"/>
      <c r="L58" s="293" t="s">
        <v>76</v>
      </c>
      <c r="M58" s="293"/>
      <c r="N58" s="293"/>
      <c r="O58" s="293" t="s">
        <v>77</v>
      </c>
      <c r="P58" s="293"/>
      <c r="Q58" s="293"/>
      <c r="R58" s="293" t="s">
        <v>78</v>
      </c>
      <c r="S58" s="293"/>
      <c r="T58" s="293"/>
      <c r="V58" s="281" t="s">
        <v>66</v>
      </c>
      <c r="W58" s="282"/>
    </row>
    <row r="59" spans="1:23">
      <c r="A59" s="295"/>
      <c r="B59" s="293"/>
      <c r="C59" s="159" t="s">
        <v>67</v>
      </c>
      <c r="D59" s="160" t="s">
        <v>68</v>
      </c>
      <c r="E59" s="161" t="s">
        <v>12</v>
      </c>
      <c r="F59" s="159" t="s">
        <v>67</v>
      </c>
      <c r="G59" s="160" t="s">
        <v>68</v>
      </c>
      <c r="H59" s="161" t="s">
        <v>12</v>
      </c>
      <c r="I59" s="159" t="s">
        <v>67</v>
      </c>
      <c r="J59" s="160" t="s">
        <v>68</v>
      </c>
      <c r="K59" s="161" t="s">
        <v>12</v>
      </c>
      <c r="L59" s="159" t="s">
        <v>67</v>
      </c>
      <c r="M59" s="160" t="s">
        <v>68</v>
      </c>
      <c r="N59" s="161" t="s">
        <v>12</v>
      </c>
      <c r="O59" s="159" t="s">
        <v>67</v>
      </c>
      <c r="P59" s="160" t="s">
        <v>68</v>
      </c>
      <c r="Q59" s="161" t="s">
        <v>12</v>
      </c>
      <c r="R59" s="159" t="s">
        <v>67</v>
      </c>
      <c r="S59" s="160" t="s">
        <v>68</v>
      </c>
      <c r="T59" s="161" t="s">
        <v>12</v>
      </c>
      <c r="V59" s="159" t="s">
        <v>67</v>
      </c>
      <c r="W59" s="160" t="s">
        <v>68</v>
      </c>
    </row>
    <row r="60" spans="1:23">
      <c r="A60" s="295"/>
      <c r="B60" s="162" t="s">
        <v>13</v>
      </c>
      <c r="C60" s="164">
        <v>11908</v>
      </c>
      <c r="D60" s="164"/>
      <c r="E60" s="165">
        <f>D60/C60</f>
        <v>0</v>
      </c>
      <c r="F60" s="164">
        <v>11908</v>
      </c>
      <c r="G60" s="164"/>
      <c r="H60" s="165">
        <f>G60/F60</f>
        <v>0</v>
      </c>
      <c r="I60" s="164">
        <v>11908</v>
      </c>
      <c r="J60" s="164"/>
      <c r="K60" s="195">
        <f>J60/I60</f>
        <v>0</v>
      </c>
      <c r="L60" s="164">
        <v>11908</v>
      </c>
      <c r="M60" s="164"/>
      <c r="N60" s="195">
        <f>M60/L60</f>
        <v>0</v>
      </c>
      <c r="O60" s="164">
        <v>11908</v>
      </c>
      <c r="P60" s="164"/>
      <c r="Q60" s="165">
        <f>P60/O60</f>
        <v>0</v>
      </c>
      <c r="R60" s="164">
        <v>11908</v>
      </c>
      <c r="S60" s="185"/>
      <c r="T60" s="165">
        <f>S60/R60</f>
        <v>0</v>
      </c>
      <c r="V60" s="164">
        <f>SUM(C60,F60,I60,L60,O60,R60)</f>
        <v>71448</v>
      </c>
      <c r="W60" s="164">
        <f>SUM(D60,G60,J60,M60,P60,S60)</f>
        <v>0</v>
      </c>
    </row>
    <row r="61" spans="1:23">
      <c r="A61" s="295"/>
      <c r="B61" s="162" t="s">
        <v>44</v>
      </c>
      <c r="C61" s="164">
        <v>1234.6600000000001</v>
      </c>
      <c r="D61" s="164"/>
      <c r="E61" s="165">
        <f>D61/C61</f>
        <v>0</v>
      </c>
      <c r="F61" s="164">
        <v>1234.6600000000001</v>
      </c>
      <c r="G61" s="164"/>
      <c r="H61" s="165">
        <f>G61/F61</f>
        <v>0</v>
      </c>
      <c r="I61" s="164">
        <v>1234.6600000000001</v>
      </c>
      <c r="J61" s="164"/>
      <c r="K61" s="195">
        <f>J61/I61</f>
        <v>0</v>
      </c>
      <c r="L61" s="164">
        <v>1234.6600000000001</v>
      </c>
      <c r="M61" s="164"/>
      <c r="N61" s="195">
        <f>M61/L61</f>
        <v>0</v>
      </c>
      <c r="O61" s="164">
        <v>1234.6600000000001</v>
      </c>
      <c r="P61" s="164"/>
      <c r="Q61" s="165">
        <f>P61/O61</f>
        <v>0</v>
      </c>
      <c r="R61" s="164">
        <v>1234.6600000000001</v>
      </c>
      <c r="S61" s="185"/>
      <c r="T61" s="165">
        <f>S61/R61</f>
        <v>0</v>
      </c>
      <c r="V61" s="164">
        <f>SUM(C61,F61,I61,L61,O61,R61)</f>
        <v>7407.96</v>
      </c>
      <c r="W61" s="164">
        <f>SUM(D61,G61,J61,M61,P61,S61)</f>
        <v>0</v>
      </c>
    </row>
    <row r="62" spans="1:23">
      <c r="A62" s="296"/>
      <c r="B62" s="220" t="s">
        <v>16</v>
      </c>
      <c r="C62" s="166">
        <f>SUM(C60:C61)</f>
        <v>13142.66</v>
      </c>
      <c r="D62" s="166">
        <f t="shared" ref="D62:S62" si="9">SUM(D60:D61)</f>
        <v>0</v>
      </c>
      <c r="E62" s="196">
        <f>D62/C62</f>
        <v>0</v>
      </c>
      <c r="F62" s="166">
        <f t="shared" si="9"/>
        <v>13142.66</v>
      </c>
      <c r="G62" s="166">
        <f t="shared" si="9"/>
        <v>0</v>
      </c>
      <c r="H62" s="196">
        <f>G62/F62</f>
        <v>0</v>
      </c>
      <c r="I62" s="166">
        <f t="shared" si="9"/>
        <v>13142.66</v>
      </c>
      <c r="J62" s="166">
        <f t="shared" si="9"/>
        <v>0</v>
      </c>
      <c r="K62" s="167">
        <f>J62/I62</f>
        <v>0</v>
      </c>
      <c r="L62" s="166">
        <f t="shared" si="9"/>
        <v>13142.66</v>
      </c>
      <c r="M62" s="166">
        <f t="shared" si="9"/>
        <v>0</v>
      </c>
      <c r="N62" s="167">
        <f>M62/L62</f>
        <v>0</v>
      </c>
      <c r="O62" s="166">
        <f t="shared" si="9"/>
        <v>13142.66</v>
      </c>
      <c r="P62" s="166">
        <f t="shared" si="9"/>
        <v>0</v>
      </c>
      <c r="Q62" s="167">
        <f>P62/O62</f>
        <v>0</v>
      </c>
      <c r="R62" s="166">
        <f t="shared" si="9"/>
        <v>13142.66</v>
      </c>
      <c r="S62" s="166">
        <f t="shared" si="9"/>
        <v>0</v>
      </c>
      <c r="T62" s="167">
        <f>S62/R62</f>
        <v>0</v>
      </c>
      <c r="V62" s="168">
        <f>SUM(V60:V61)</f>
        <v>78855.960000000006</v>
      </c>
      <c r="W62" s="168">
        <f>SUM(W60:W61)</f>
        <v>0</v>
      </c>
    </row>
    <row r="63" spans="1:23" ht="15" customHeight="1">
      <c r="A63" s="186"/>
      <c r="V63"/>
      <c r="W63"/>
    </row>
    <row r="64" spans="1:23">
      <c r="A64" s="304" t="s">
        <v>55</v>
      </c>
      <c r="B64" s="291" t="s">
        <v>59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2"/>
      <c r="V64" s="171"/>
      <c r="W64" s="171"/>
    </row>
    <row r="65" spans="1:23">
      <c r="A65" s="305"/>
      <c r="B65" s="301" t="s">
        <v>3</v>
      </c>
      <c r="C65" s="281" t="s">
        <v>73</v>
      </c>
      <c r="D65" s="303"/>
      <c r="E65" s="282"/>
      <c r="F65" s="281" t="s">
        <v>74</v>
      </c>
      <c r="G65" s="303"/>
      <c r="H65" s="282"/>
      <c r="I65" s="281" t="s">
        <v>75</v>
      </c>
      <c r="J65" s="303"/>
      <c r="K65" s="282"/>
      <c r="L65" s="281" t="s">
        <v>76</v>
      </c>
      <c r="M65" s="303"/>
      <c r="N65" s="282"/>
      <c r="O65" s="281" t="s">
        <v>77</v>
      </c>
      <c r="P65" s="303"/>
      <c r="Q65" s="282"/>
      <c r="R65" s="281" t="s">
        <v>78</v>
      </c>
      <c r="S65" s="303"/>
      <c r="T65" s="282"/>
      <c r="V65" s="281" t="s">
        <v>66</v>
      </c>
      <c r="W65" s="282"/>
    </row>
    <row r="66" spans="1:23">
      <c r="A66" s="305"/>
      <c r="B66" s="302"/>
      <c r="C66" s="159" t="s">
        <v>67</v>
      </c>
      <c r="D66" s="160" t="s">
        <v>68</v>
      </c>
      <c r="E66" s="161" t="s">
        <v>12</v>
      </c>
      <c r="F66" s="159" t="s">
        <v>67</v>
      </c>
      <c r="G66" s="160" t="s">
        <v>68</v>
      </c>
      <c r="H66" s="161" t="s">
        <v>12</v>
      </c>
      <c r="I66" s="159" t="s">
        <v>67</v>
      </c>
      <c r="J66" s="160" t="s">
        <v>68</v>
      </c>
      <c r="K66" s="161" t="s">
        <v>12</v>
      </c>
      <c r="L66" s="159" t="s">
        <v>67</v>
      </c>
      <c r="M66" s="160" t="s">
        <v>68</v>
      </c>
      <c r="N66" s="161" t="s">
        <v>12</v>
      </c>
      <c r="O66" s="159" t="s">
        <v>67</v>
      </c>
      <c r="P66" s="160" t="s">
        <v>68</v>
      </c>
      <c r="Q66" s="161" t="s">
        <v>12</v>
      </c>
      <c r="R66" s="159" t="s">
        <v>67</v>
      </c>
      <c r="S66" s="160" t="s">
        <v>68</v>
      </c>
      <c r="T66" s="161" t="s">
        <v>12</v>
      </c>
      <c r="V66" s="159" t="s">
        <v>67</v>
      </c>
      <c r="W66" s="160" t="s">
        <v>68</v>
      </c>
    </row>
    <row r="67" spans="1:23">
      <c r="A67" s="305"/>
      <c r="B67" s="162" t="s">
        <v>13</v>
      </c>
      <c r="C67" s="187">
        <v>10000</v>
      </c>
      <c r="D67" s="164"/>
      <c r="E67" s="165">
        <f>D67/C67</f>
        <v>0</v>
      </c>
      <c r="F67" s="188">
        <v>10000</v>
      </c>
      <c r="G67" s="164"/>
      <c r="H67" s="165">
        <f>G67/F67</f>
        <v>0</v>
      </c>
      <c r="I67" s="188">
        <v>10000</v>
      </c>
      <c r="J67" s="164"/>
      <c r="K67" s="195">
        <f>J67/I67</f>
        <v>0</v>
      </c>
      <c r="L67" s="188">
        <v>10000</v>
      </c>
      <c r="M67" s="164"/>
      <c r="N67" s="165">
        <f>M67/L67</f>
        <v>0</v>
      </c>
      <c r="O67" s="188">
        <v>10000</v>
      </c>
      <c r="P67" s="164"/>
      <c r="Q67" s="165">
        <f>P67/O67</f>
        <v>0</v>
      </c>
      <c r="R67" s="188">
        <v>10000</v>
      </c>
      <c r="S67" s="164"/>
      <c r="T67" s="165">
        <f>S67/R67</f>
        <v>0</v>
      </c>
      <c r="V67" s="164">
        <f>SUM(C67,F67,I67,L67,O67,R67)</f>
        <v>60000</v>
      </c>
      <c r="W67" s="164">
        <f>SUM(D67,G67,J67,M67,P67,S67)</f>
        <v>0</v>
      </c>
    </row>
    <row r="68" spans="1:23" ht="15">
      <c r="A68" s="305"/>
      <c r="B68" s="291" t="s">
        <v>17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2"/>
      <c r="V68"/>
      <c r="W68"/>
    </row>
    <row r="69" spans="1:23">
      <c r="A69" s="305"/>
      <c r="B69" s="301" t="s">
        <v>69</v>
      </c>
      <c r="C69" s="281" t="s">
        <v>73</v>
      </c>
      <c r="D69" s="303"/>
      <c r="E69" s="282"/>
      <c r="F69" s="281" t="s">
        <v>74</v>
      </c>
      <c r="G69" s="303"/>
      <c r="H69" s="282"/>
      <c r="I69" s="281" t="s">
        <v>75</v>
      </c>
      <c r="J69" s="303"/>
      <c r="K69" s="282"/>
      <c r="L69" s="281" t="s">
        <v>76</v>
      </c>
      <c r="M69" s="303"/>
      <c r="N69" s="282"/>
      <c r="O69" s="281" t="s">
        <v>77</v>
      </c>
      <c r="P69" s="303"/>
      <c r="Q69" s="282"/>
      <c r="R69" s="281" t="s">
        <v>78</v>
      </c>
      <c r="S69" s="303"/>
      <c r="T69" s="282"/>
      <c r="V69" s="281" t="s">
        <v>66</v>
      </c>
      <c r="W69" s="282"/>
    </row>
    <row r="70" spans="1:23">
      <c r="A70" s="305"/>
      <c r="B70" s="302"/>
      <c r="C70" s="159" t="s">
        <v>67</v>
      </c>
      <c r="D70" s="160" t="s">
        <v>68</v>
      </c>
      <c r="E70" s="161" t="s">
        <v>12</v>
      </c>
      <c r="F70" s="159" t="s">
        <v>67</v>
      </c>
      <c r="G70" s="160" t="s">
        <v>68</v>
      </c>
      <c r="H70" s="161" t="s">
        <v>12</v>
      </c>
      <c r="I70" s="159" t="s">
        <v>67</v>
      </c>
      <c r="J70" s="160" t="s">
        <v>68</v>
      </c>
      <c r="K70" s="161" t="s">
        <v>12</v>
      </c>
      <c r="L70" s="159" t="s">
        <v>67</v>
      </c>
      <c r="M70" s="160" t="s">
        <v>68</v>
      </c>
      <c r="N70" s="161" t="s">
        <v>12</v>
      </c>
      <c r="O70" s="159" t="s">
        <v>67</v>
      </c>
      <c r="P70" s="160" t="s">
        <v>68</v>
      </c>
      <c r="Q70" s="161" t="s">
        <v>12</v>
      </c>
      <c r="R70" s="159" t="s">
        <v>67</v>
      </c>
      <c r="S70" s="160" t="s">
        <v>68</v>
      </c>
      <c r="T70" s="161" t="s">
        <v>12</v>
      </c>
      <c r="V70" s="160" t="s">
        <v>68</v>
      </c>
      <c r="W70" s="160" t="s">
        <v>68</v>
      </c>
    </row>
    <row r="71" spans="1:23">
      <c r="A71" s="306"/>
      <c r="B71" s="162"/>
      <c r="C71" s="163">
        <v>67</v>
      </c>
      <c r="D71" s="164"/>
      <c r="E71" s="165">
        <f>D71/C71</f>
        <v>0</v>
      </c>
      <c r="F71" s="163">
        <v>67</v>
      </c>
      <c r="G71" s="164"/>
      <c r="H71" s="165">
        <f>G71/F71</f>
        <v>0</v>
      </c>
      <c r="I71" s="163">
        <v>67</v>
      </c>
      <c r="J71" s="164"/>
      <c r="K71" s="195">
        <f>J71/I71</f>
        <v>0</v>
      </c>
      <c r="L71" s="163">
        <v>67</v>
      </c>
      <c r="M71" s="164"/>
      <c r="N71" s="165">
        <f>M71/L71</f>
        <v>0</v>
      </c>
      <c r="O71" s="163">
        <v>67</v>
      </c>
      <c r="P71" s="164"/>
      <c r="Q71" s="165">
        <f>P71/O71</f>
        <v>0</v>
      </c>
      <c r="R71" s="163">
        <v>67</v>
      </c>
      <c r="S71" s="164"/>
      <c r="T71" s="165">
        <f>S71/R71</f>
        <v>0</v>
      </c>
      <c r="V71" s="164">
        <f>SUM(C71,F71,I71,L71,O71,R71)</f>
        <v>402</v>
      </c>
      <c r="W71" s="164">
        <f>SUM(D71,G71,J71,M71,P71,S71)</f>
        <v>0</v>
      </c>
    </row>
    <row r="72" spans="1:23" ht="15">
      <c r="A72" s="189"/>
      <c r="V72"/>
      <c r="W72"/>
    </row>
    <row r="73" spans="1:23">
      <c r="B73" s="178"/>
      <c r="C73" s="281" t="s">
        <v>73</v>
      </c>
      <c r="D73" s="303"/>
      <c r="E73" s="282"/>
      <c r="F73" s="281" t="s">
        <v>74</v>
      </c>
      <c r="G73" s="303"/>
      <c r="H73" s="282"/>
      <c r="I73" s="281" t="s">
        <v>75</v>
      </c>
      <c r="J73" s="303"/>
      <c r="K73" s="282"/>
      <c r="L73" s="281" t="s">
        <v>76</v>
      </c>
      <c r="M73" s="303"/>
      <c r="N73" s="282"/>
      <c r="O73" s="281" t="s">
        <v>77</v>
      </c>
      <c r="P73" s="303"/>
      <c r="Q73" s="282"/>
      <c r="R73" s="281" t="s">
        <v>78</v>
      </c>
      <c r="S73" s="303"/>
      <c r="T73" s="282"/>
      <c r="V73" s="281" t="s">
        <v>66</v>
      </c>
      <c r="W73" s="282" t="s">
        <v>66</v>
      </c>
    </row>
    <row r="74" spans="1:23">
      <c r="B74" s="178"/>
      <c r="C74" s="159" t="s">
        <v>67</v>
      </c>
      <c r="D74" s="160" t="s">
        <v>68</v>
      </c>
      <c r="E74" s="161" t="s">
        <v>12</v>
      </c>
      <c r="F74" s="159" t="s">
        <v>67</v>
      </c>
      <c r="G74" s="160" t="s">
        <v>68</v>
      </c>
      <c r="H74" s="161" t="s">
        <v>12</v>
      </c>
      <c r="I74" s="159" t="s">
        <v>67</v>
      </c>
      <c r="J74" s="160" t="s">
        <v>68</v>
      </c>
      <c r="K74" s="161" t="s">
        <v>12</v>
      </c>
      <c r="L74" s="159" t="s">
        <v>67</v>
      </c>
      <c r="M74" s="160" t="s">
        <v>68</v>
      </c>
      <c r="N74" s="161" t="s">
        <v>12</v>
      </c>
      <c r="O74" s="159" t="s">
        <v>67</v>
      </c>
      <c r="P74" s="160" t="s">
        <v>68</v>
      </c>
      <c r="Q74" s="161" t="s">
        <v>12</v>
      </c>
      <c r="R74" s="159" t="s">
        <v>67</v>
      </c>
      <c r="S74" s="160" t="s">
        <v>68</v>
      </c>
      <c r="T74" s="161" t="s">
        <v>12</v>
      </c>
      <c r="V74" s="159" t="s">
        <v>67</v>
      </c>
      <c r="W74" s="160" t="s">
        <v>68</v>
      </c>
    </row>
    <row r="75" spans="1:23">
      <c r="A75" s="288" t="s">
        <v>58</v>
      </c>
      <c r="B75" s="220" t="s">
        <v>71</v>
      </c>
      <c r="C75" s="163">
        <f>SUM(C48,C62,C67)</f>
        <v>41166.660000000003</v>
      </c>
      <c r="D75" s="163">
        <f>SUM(D48,D62,D67)</f>
        <v>0</v>
      </c>
      <c r="E75" s="165"/>
      <c r="F75" s="163">
        <f>SUM(F48,F62,F67)</f>
        <v>41166.660000000003</v>
      </c>
      <c r="G75" s="163">
        <f>SUM(G48,G62,G67)</f>
        <v>0</v>
      </c>
      <c r="H75" s="165"/>
      <c r="I75" s="163">
        <f>SUM(I48,I62,I67)</f>
        <v>41166.660000000003</v>
      </c>
      <c r="J75" s="163">
        <f>SUM(J48,J62,J67)</f>
        <v>0</v>
      </c>
      <c r="K75" s="165"/>
      <c r="L75" s="163">
        <f>SUM(L48,L62,L67)</f>
        <v>41166.660000000003</v>
      </c>
      <c r="M75" s="163">
        <f>SUM(M48,M62,M67)</f>
        <v>0</v>
      </c>
      <c r="N75" s="165"/>
      <c r="O75" s="163">
        <f>SUM(O48,O62,O67)</f>
        <v>41166.660000000003</v>
      </c>
      <c r="P75" s="163">
        <f>SUM(P48,P62,P67)</f>
        <v>0</v>
      </c>
      <c r="Q75" s="165"/>
      <c r="R75" s="163">
        <f>SUM(R48,R62,R67)</f>
        <v>41166.660000000003</v>
      </c>
      <c r="S75" s="163">
        <f>SUM(S48,S62,S67)</f>
        <v>0</v>
      </c>
      <c r="T75" s="165"/>
      <c r="V75" s="164">
        <f>SUM(C75,F75,I75,L75,O75,R75)</f>
        <v>246999.96000000002</v>
      </c>
      <c r="W75" s="164">
        <f>SUM(D75,G75,J75,M75,P75,S75)</f>
        <v>0</v>
      </c>
    </row>
    <row r="76" spans="1:23">
      <c r="A76" s="290"/>
      <c r="B76" s="220" t="s">
        <v>72</v>
      </c>
      <c r="C76" s="163">
        <f>SUM(C55,C71)</f>
        <v>310</v>
      </c>
      <c r="D76" s="163">
        <f>SUM(D55,D71)</f>
        <v>0</v>
      </c>
      <c r="E76" s="165"/>
      <c r="F76" s="163">
        <f>SUM(F55,F71)</f>
        <v>310</v>
      </c>
      <c r="G76" s="163">
        <f>SUM(G55,G71)</f>
        <v>0</v>
      </c>
      <c r="H76" s="165"/>
      <c r="I76" s="163">
        <f>SUM(I55,I71)</f>
        <v>310</v>
      </c>
      <c r="J76" s="163">
        <f>SUM(J55,J71)</f>
        <v>0</v>
      </c>
      <c r="K76" s="165"/>
      <c r="L76" s="163">
        <f>SUM(L55,L71)</f>
        <v>310</v>
      </c>
      <c r="M76" s="163">
        <f>SUM(M55,M71)</f>
        <v>0</v>
      </c>
      <c r="N76" s="165"/>
      <c r="O76" s="163">
        <f>SUM(O55,O71)</f>
        <v>310</v>
      </c>
      <c r="P76" s="163">
        <f>SUM(P55,P71)</f>
        <v>0</v>
      </c>
      <c r="Q76" s="165"/>
      <c r="R76" s="163">
        <f>SUM(R55,R71)</f>
        <v>310</v>
      </c>
      <c r="S76" s="163">
        <f>SUM(S55,S71)</f>
        <v>0</v>
      </c>
      <c r="T76" s="165"/>
      <c r="V76" s="164">
        <f>SUM(C76,F76,I76,L76,O76,R76)</f>
        <v>1860</v>
      </c>
      <c r="W76" s="164">
        <f>SUM(D76,G76,J76,M76,P76,S76)</f>
        <v>0</v>
      </c>
    </row>
    <row r="78" spans="1:23">
      <c r="C78" s="190"/>
    </row>
    <row r="79" spans="1:23">
      <c r="V79" s="190"/>
    </row>
    <row r="80" spans="1:23">
      <c r="V80" s="190"/>
    </row>
    <row r="100" spans="2:14">
      <c r="B100" s="191"/>
      <c r="C100" s="192" t="s">
        <v>31</v>
      </c>
      <c r="D100" s="192" t="s">
        <v>32</v>
      </c>
      <c r="E100" s="192" t="s">
        <v>33</v>
      </c>
      <c r="F100" s="192" t="s">
        <v>34</v>
      </c>
      <c r="G100" s="192" t="s">
        <v>35</v>
      </c>
      <c r="H100" s="192" t="s">
        <v>36</v>
      </c>
      <c r="I100" s="192" t="s">
        <v>37</v>
      </c>
      <c r="J100" s="192" t="s">
        <v>38</v>
      </c>
      <c r="K100" s="192" t="s">
        <v>39</v>
      </c>
      <c r="L100" s="192" t="s">
        <v>40</v>
      </c>
      <c r="M100" s="192" t="s">
        <v>41</v>
      </c>
      <c r="N100" s="192" t="s">
        <v>42</v>
      </c>
    </row>
    <row r="101" spans="2:14">
      <c r="B101" s="193" t="s">
        <v>71</v>
      </c>
      <c r="C101" s="194">
        <f>D37</f>
        <v>37430</v>
      </c>
      <c r="D101" s="194">
        <f>G37</f>
        <v>35231</v>
      </c>
      <c r="E101" s="194">
        <f>J37</f>
        <v>44835</v>
      </c>
      <c r="F101" s="194">
        <f>M37</f>
        <v>47044</v>
      </c>
      <c r="G101" s="194">
        <f>P37</f>
        <v>0</v>
      </c>
      <c r="H101" s="194">
        <f>S37</f>
        <v>0</v>
      </c>
      <c r="I101" s="194">
        <f>D75</f>
        <v>0</v>
      </c>
      <c r="J101" s="194">
        <f>G75</f>
        <v>0</v>
      </c>
      <c r="K101" s="194">
        <f>J75</f>
        <v>0</v>
      </c>
      <c r="L101" s="194">
        <f>M75</f>
        <v>0</v>
      </c>
      <c r="M101" s="194">
        <f>P75</f>
        <v>0</v>
      </c>
      <c r="N101" s="194">
        <f>S75</f>
        <v>0</v>
      </c>
    </row>
    <row r="102" spans="2:14">
      <c r="B102" s="193" t="s">
        <v>72</v>
      </c>
      <c r="C102" s="194">
        <f>D38</f>
        <v>334</v>
      </c>
      <c r="D102" s="194">
        <f>G38</f>
        <v>311</v>
      </c>
      <c r="E102" s="194">
        <f>J38</f>
        <v>418</v>
      </c>
      <c r="F102" s="194">
        <f>M38</f>
        <v>474</v>
      </c>
      <c r="G102" s="194">
        <f>P38</f>
        <v>0</v>
      </c>
      <c r="H102" s="194">
        <f>S38</f>
        <v>0</v>
      </c>
      <c r="I102" s="194">
        <f>D76</f>
        <v>0</v>
      </c>
      <c r="J102" s="194">
        <f>G76</f>
        <v>0</v>
      </c>
      <c r="K102" s="194">
        <f>J76</f>
        <v>0</v>
      </c>
      <c r="L102" s="194">
        <f>M76</f>
        <v>0</v>
      </c>
      <c r="M102" s="194">
        <f>P76</f>
        <v>0</v>
      </c>
      <c r="N102" s="194">
        <f>S76</f>
        <v>0</v>
      </c>
    </row>
  </sheetData>
  <mergeCells count="120">
    <mergeCell ref="A40:U40"/>
    <mergeCell ref="V40:W40"/>
    <mergeCell ref="A57:A62"/>
    <mergeCell ref="B57:T57"/>
    <mergeCell ref="B58:B59"/>
    <mergeCell ref="C58:E58"/>
    <mergeCell ref="F58:H58"/>
    <mergeCell ref="A75:A76"/>
    <mergeCell ref="V69:W69"/>
    <mergeCell ref="C73:E73"/>
    <mergeCell ref="F73:H73"/>
    <mergeCell ref="I73:K73"/>
    <mergeCell ref="L73:N73"/>
    <mergeCell ref="O73:Q73"/>
    <mergeCell ref="R73:T73"/>
    <mergeCell ref="V73:W73"/>
    <mergeCell ref="V65:W65"/>
    <mergeCell ref="B68:T68"/>
    <mergeCell ref="B69:B70"/>
    <mergeCell ref="C69:E69"/>
    <mergeCell ref="F69:H69"/>
    <mergeCell ref="I69:K69"/>
    <mergeCell ref="L69:N69"/>
    <mergeCell ref="O69:Q69"/>
    <mergeCell ref="R69:T69"/>
    <mergeCell ref="A64:A71"/>
    <mergeCell ref="B64:T64"/>
    <mergeCell ref="B65:B66"/>
    <mergeCell ref="C65:E65"/>
    <mergeCell ref="F65:H65"/>
    <mergeCell ref="I65:K65"/>
    <mergeCell ref="L65:N65"/>
    <mergeCell ref="O65:Q65"/>
    <mergeCell ref="R65:T65"/>
    <mergeCell ref="I58:K58"/>
    <mergeCell ref="L58:N58"/>
    <mergeCell ref="O58:Q58"/>
    <mergeCell ref="R58:T58"/>
    <mergeCell ref="V58:W58"/>
    <mergeCell ref="V35:W35"/>
    <mergeCell ref="A37:A38"/>
    <mergeCell ref="C41:K41"/>
    <mergeCell ref="L41:T41"/>
    <mergeCell ref="A42:A55"/>
    <mergeCell ref="B42:T42"/>
    <mergeCell ref="B43:B44"/>
    <mergeCell ref="C43:E43"/>
    <mergeCell ref="F43:H43"/>
    <mergeCell ref="I43:K43"/>
    <mergeCell ref="L43:N43"/>
    <mergeCell ref="O43:Q43"/>
    <mergeCell ref="R43:T43"/>
    <mergeCell ref="V43:W43"/>
    <mergeCell ref="B49:T49"/>
    <mergeCell ref="B50:B51"/>
    <mergeCell ref="C50:E50"/>
    <mergeCell ref="F50:H50"/>
    <mergeCell ref="I50:K50"/>
    <mergeCell ref="L50:N50"/>
    <mergeCell ref="O50:Q50"/>
    <mergeCell ref="R50:T50"/>
    <mergeCell ref="V50:W50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V27:W27"/>
    <mergeCell ref="B30:T30"/>
    <mergeCell ref="B31:B32"/>
    <mergeCell ref="C31:E31"/>
    <mergeCell ref="F31:H31"/>
    <mergeCell ref="I31:K31"/>
    <mergeCell ref="L31:N31"/>
    <mergeCell ref="O31:Q31"/>
    <mergeCell ref="R31:T31"/>
    <mergeCell ref="V31:W31"/>
    <mergeCell ref="B27:B28"/>
    <mergeCell ref="C27:E27"/>
    <mergeCell ref="F27:H27"/>
    <mergeCell ref="I27:K27"/>
    <mergeCell ref="L27:N27"/>
    <mergeCell ref="O27:Q27"/>
    <mergeCell ref="R27:T27"/>
    <mergeCell ref="V20:W20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1A6C-C9F3-4002-A307-FE4A97A3FDFA}">
  <dimension ref="A3:I25"/>
  <sheetViews>
    <sheetView showGridLines="0" tabSelected="1" topLeftCell="A4" workbookViewId="0">
      <selection activeCell="L10" sqref="L10"/>
    </sheetView>
  </sheetViews>
  <sheetFormatPr defaultColWidth="8.85546875" defaultRowHeight="20.45" customHeight="1"/>
  <cols>
    <col min="1" max="1" width="38.140625" style="203" bestFit="1" customWidth="1"/>
    <col min="2" max="7" width="15.7109375" style="203" customWidth="1"/>
    <col min="8" max="16384" width="8.85546875" style="203"/>
  </cols>
  <sheetData>
    <row r="3" spans="1:9" ht="12.75"/>
    <row r="4" spans="1:9" ht="12.75">
      <c r="A4" s="311" t="s">
        <v>87</v>
      </c>
      <c r="B4" s="311"/>
      <c r="C4" s="311"/>
      <c r="D4" s="311"/>
      <c r="E4" s="311"/>
      <c r="F4" s="311"/>
      <c r="G4" s="311"/>
    </row>
    <row r="5" spans="1:9" ht="12.75">
      <c r="A5" s="311" t="s">
        <v>1</v>
      </c>
      <c r="B5" s="311"/>
      <c r="C5" s="311"/>
      <c r="D5" s="311"/>
      <c r="E5" s="311"/>
      <c r="F5" s="311"/>
      <c r="G5" s="311"/>
    </row>
    <row r="6" spans="1:9" ht="13.5" thickBot="1">
      <c r="A6" s="204"/>
      <c r="B6" s="204"/>
      <c r="C6" s="204"/>
      <c r="D6" s="204"/>
      <c r="E6" s="204"/>
      <c r="F6" s="204"/>
      <c r="G6" s="204"/>
    </row>
    <row r="7" spans="1:9" ht="13.5" thickBot="1">
      <c r="A7" s="312" t="s">
        <v>91</v>
      </c>
      <c r="B7" s="313"/>
      <c r="C7" s="313"/>
      <c r="D7" s="313"/>
      <c r="E7" s="313"/>
      <c r="F7" s="313"/>
      <c r="G7" s="314"/>
    </row>
    <row r="8" spans="1:9" ht="12.75">
      <c r="A8" s="307" t="s">
        <v>3</v>
      </c>
      <c r="B8" s="309" t="s">
        <v>88</v>
      </c>
      <c r="C8" s="309"/>
      <c r="D8" s="309" t="s">
        <v>89</v>
      </c>
      <c r="E8" s="309"/>
      <c r="F8" s="309" t="s">
        <v>90</v>
      </c>
      <c r="G8" s="310"/>
    </row>
    <row r="9" spans="1:9" ht="12.75">
      <c r="A9" s="308"/>
      <c r="B9" s="205" t="s">
        <v>67</v>
      </c>
      <c r="C9" s="206" t="s">
        <v>68</v>
      </c>
      <c r="D9" s="205" t="s">
        <v>67</v>
      </c>
      <c r="E9" s="206" t="s">
        <v>68</v>
      </c>
      <c r="F9" s="205" t="s">
        <v>67</v>
      </c>
      <c r="G9" s="207" t="s">
        <v>68</v>
      </c>
    </row>
    <row r="10" spans="1:9" ht="12.75">
      <c r="A10" s="208" t="s">
        <v>13</v>
      </c>
      <c r="B10" s="209">
        <f>SUM('cont x real'!C7,'cont x real'!C22,'cont x real'!F22,'cont x real'!F7,'cont x real'!I7,'cont x real'!I22)</f>
        <v>73524</v>
      </c>
      <c r="C10" s="209">
        <f>SUM('cont x real'!D7,'cont x real'!D22,'cont x real'!G22,'cont x real'!G7,'cont x real'!J7,'cont x real'!J22,'cont x real'!M7,'cont x real'!M22)</f>
        <v>95234</v>
      </c>
      <c r="D10" s="209"/>
      <c r="E10" s="209"/>
      <c r="F10" s="210">
        <f>SUM(B10,D10)</f>
        <v>73524</v>
      </c>
      <c r="G10" s="211">
        <f>SUM(C10,E10)</f>
        <v>95234</v>
      </c>
    </row>
    <row r="11" spans="1:9" ht="12.75">
      <c r="A11" s="208" t="s">
        <v>14</v>
      </c>
      <c r="B11" s="209">
        <f>SUM('cont x real'!C8,'cont x real'!F8,'cont x real'!I8)</f>
        <v>11232</v>
      </c>
      <c r="C11" s="209">
        <f>SUM('cont x real'!D8,'cont x real'!G8,'cont x real'!J8,'cont x real'!M8)</f>
        <v>9389</v>
      </c>
      <c r="D11" s="209"/>
      <c r="E11" s="209"/>
      <c r="F11" s="210">
        <f t="shared" ref="F11:G13" si="0">SUM(B11,D11)</f>
        <v>11232</v>
      </c>
      <c r="G11" s="211">
        <f t="shared" si="0"/>
        <v>9389</v>
      </c>
    </row>
    <row r="12" spans="1:9" ht="12.75">
      <c r="A12" s="208" t="s">
        <v>44</v>
      </c>
      <c r="B12" s="209">
        <f>SUM('cont x real'!C23,'cont x real'!C29,'cont x real'!F23,'cont x real'!F29,'cont x real'!I23,'cont x real'!I29)</f>
        <v>33703.979999999996</v>
      </c>
      <c r="C12" s="209">
        <f>SUM('cont x real'!D23,'cont x real'!D29,'cont x real'!G23,'cont x real'!G29,'cont x real'!J23,'cont x real'!J29,'cont x real'!M23,'cont x real'!M29)</f>
        <v>54517</v>
      </c>
      <c r="D12" s="209"/>
      <c r="E12" s="209"/>
      <c r="F12" s="210">
        <f t="shared" si="0"/>
        <v>33703.979999999996</v>
      </c>
      <c r="G12" s="211">
        <f t="shared" si="0"/>
        <v>54517</v>
      </c>
    </row>
    <row r="13" spans="1:9" ht="12.75">
      <c r="A13" s="208" t="s">
        <v>79</v>
      </c>
      <c r="B13" s="209">
        <f>SUM('cont x real'!C9,'cont x real'!F9,'cont x real'!I9)</f>
        <v>5040</v>
      </c>
      <c r="C13" s="209">
        <f>SUM('cont x real'!D9,'cont x real'!G9,'cont x real'!J9,'cont x real'!M9)</f>
        <v>5400</v>
      </c>
      <c r="D13" s="209"/>
      <c r="E13" s="209"/>
      <c r="F13" s="210">
        <f t="shared" si="0"/>
        <v>5040</v>
      </c>
      <c r="G13" s="211">
        <f t="shared" si="0"/>
        <v>5400</v>
      </c>
    </row>
    <row r="14" spans="1:9" ht="13.5" thickBot="1">
      <c r="A14" s="212" t="s">
        <v>16</v>
      </c>
      <c r="B14" s="213">
        <f t="shared" ref="B14:G14" si="1">SUM(B10:B13)</f>
        <v>123499.98</v>
      </c>
      <c r="C14" s="213">
        <f t="shared" si="1"/>
        <v>164540</v>
      </c>
      <c r="D14" s="213">
        <f t="shared" si="1"/>
        <v>0</v>
      </c>
      <c r="E14" s="213">
        <f>SUM(E10:E13)</f>
        <v>0</v>
      </c>
      <c r="F14" s="213">
        <f t="shared" si="1"/>
        <v>123499.98</v>
      </c>
      <c r="G14" s="214">
        <f t="shared" si="1"/>
        <v>164540</v>
      </c>
      <c r="I14" s="215"/>
    </row>
    <row r="15" spans="1:9" ht="13.5" thickBot="1">
      <c r="A15" s="216"/>
      <c r="G15" s="217"/>
    </row>
    <row r="16" spans="1:9" ht="12.75">
      <c r="A16" s="307" t="s">
        <v>69</v>
      </c>
      <c r="B16" s="309" t="s">
        <v>88</v>
      </c>
      <c r="C16" s="309"/>
      <c r="D16" s="309" t="s">
        <v>89</v>
      </c>
      <c r="E16" s="309"/>
      <c r="F16" s="309" t="s">
        <v>90</v>
      </c>
      <c r="G16" s="310"/>
    </row>
    <row r="17" spans="1:7" ht="12.75">
      <c r="A17" s="308"/>
      <c r="B17" s="205" t="s">
        <v>67</v>
      </c>
      <c r="C17" s="206" t="s">
        <v>68</v>
      </c>
      <c r="D17" s="205" t="s">
        <v>67</v>
      </c>
      <c r="E17" s="206" t="s">
        <v>68</v>
      </c>
      <c r="F17" s="205" t="s">
        <v>67</v>
      </c>
      <c r="G17" s="207" t="s">
        <v>68</v>
      </c>
    </row>
    <row r="18" spans="1:7" ht="12.75">
      <c r="A18" s="208" t="s">
        <v>18</v>
      </c>
      <c r="B18" s="209">
        <f>SUM('cont x real'!C14,'cont x real'!F14,'cont x real'!C14)</f>
        <v>366</v>
      </c>
      <c r="C18" s="209">
        <f>SUM('cont x real'!D14,'cont x real'!G14,'cont x real'!J14,'cont x real'!M14)</f>
        <v>463</v>
      </c>
      <c r="D18" s="209"/>
      <c r="E18" s="209"/>
      <c r="F18" s="210">
        <f t="shared" ref="F18:G21" si="2">SUM(B18,D18)</f>
        <v>366</v>
      </c>
      <c r="G18" s="211">
        <f t="shared" si="2"/>
        <v>463</v>
      </c>
    </row>
    <row r="19" spans="1:7" ht="12.75">
      <c r="A19" s="208" t="s">
        <v>19</v>
      </c>
      <c r="B19" s="209">
        <f>SUM('cont x real'!C15,'cont x real'!F15,'cont x real'!C15)</f>
        <v>51</v>
      </c>
      <c r="C19" s="209">
        <f>SUM('cont x real'!D15,'cont x real'!G15,'cont x real'!J15,'cont x real'!M15)</f>
        <v>39</v>
      </c>
      <c r="D19" s="209"/>
      <c r="E19" s="209"/>
      <c r="F19" s="210">
        <f t="shared" si="2"/>
        <v>51</v>
      </c>
      <c r="G19" s="211">
        <f t="shared" si="2"/>
        <v>39</v>
      </c>
    </row>
    <row r="20" spans="1:7" ht="12.75">
      <c r="A20" s="208" t="s">
        <v>44</v>
      </c>
      <c r="B20" s="209">
        <f>SUM('cont x real'!C33,'cont x real'!F33,'cont x real'!C33)</f>
        <v>201</v>
      </c>
      <c r="C20" s="209">
        <f>SUM('cont x real'!D33,'cont x real'!G33,'cont x real'!J33,'cont x real'!M33)</f>
        <v>459</v>
      </c>
      <c r="D20" s="209"/>
      <c r="E20" s="209"/>
      <c r="F20" s="210">
        <f t="shared" si="2"/>
        <v>201</v>
      </c>
      <c r="G20" s="211">
        <f t="shared" si="2"/>
        <v>459</v>
      </c>
    </row>
    <row r="21" spans="1:7" ht="12.75">
      <c r="A21" s="208" t="s">
        <v>13</v>
      </c>
      <c r="B21" s="209">
        <f>SUM('cont x real'!C16,'cont x real'!F16,'cont x real'!C16)</f>
        <v>312</v>
      </c>
      <c r="C21" s="209">
        <f>SUM('cont x real'!D16,'cont x real'!G16,'cont x real'!J16,'cont x real'!M16)</f>
        <v>576</v>
      </c>
      <c r="D21" s="209"/>
      <c r="E21" s="209"/>
      <c r="F21" s="210">
        <f t="shared" si="2"/>
        <v>312</v>
      </c>
      <c r="G21" s="211">
        <f t="shared" si="2"/>
        <v>576</v>
      </c>
    </row>
    <row r="22" spans="1:7" ht="13.5" thickBot="1">
      <c r="A22" s="212" t="s">
        <v>16</v>
      </c>
      <c r="B22" s="213">
        <f t="shared" ref="B22:G22" si="3">SUM(B18:B21)</f>
        <v>930</v>
      </c>
      <c r="C22" s="213">
        <f>SUM(C18:C21)</f>
        <v>1537</v>
      </c>
      <c r="D22" s="213">
        <f t="shared" si="3"/>
        <v>0</v>
      </c>
      <c r="E22" s="213">
        <f t="shared" si="3"/>
        <v>0</v>
      </c>
      <c r="F22" s="213">
        <f t="shared" si="3"/>
        <v>930</v>
      </c>
      <c r="G22" s="214">
        <f t="shared" si="3"/>
        <v>1537</v>
      </c>
    </row>
    <row r="23" spans="1:7" ht="20.45" customHeight="1">
      <c r="A23" s="218" t="s">
        <v>92</v>
      </c>
    </row>
    <row r="24" spans="1:7" ht="20.45" customHeight="1">
      <c r="E24" s="215"/>
    </row>
    <row r="25" spans="1:7" ht="20.45" customHeight="1">
      <c r="E25" s="215"/>
    </row>
  </sheetData>
  <mergeCells count="11">
    <mergeCell ref="A16:A17"/>
    <mergeCell ref="B16:C16"/>
    <mergeCell ref="D16:E16"/>
    <mergeCell ref="F16:G16"/>
    <mergeCell ref="A4:G4"/>
    <mergeCell ref="A5:G5"/>
    <mergeCell ref="A7:G7"/>
    <mergeCell ref="A8:A9"/>
    <mergeCell ref="B8:C8"/>
    <mergeCell ref="D8:E8"/>
    <mergeCell ref="F8:G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umts</vt:lpstr>
      <vt:lpstr>psi</vt:lpstr>
      <vt:lpstr>upa</vt:lpstr>
      <vt:lpstr>suemts</vt:lpstr>
      <vt:lpstr>cont x real</vt:lpstr>
      <vt:lpstr>SITE</vt:lpstr>
      <vt:lpstr>capa!Area_de_impressao</vt:lpstr>
      <vt:lpstr>'cont x real'!Area_de_impressao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2019-04-22T13:20:59Z</cp:lastPrinted>
  <dcterms:created xsi:type="dcterms:W3CDTF">2018-01-11T13:35:11Z</dcterms:created>
  <dcterms:modified xsi:type="dcterms:W3CDTF">2019-05-21T20:01:10Z</dcterms:modified>
</cp:coreProperties>
</file>