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2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\Sites\Conteúdo Acesso a Informação\1. Atividades e Resultados - Planilha de Produção\"/>
    </mc:Choice>
  </mc:AlternateContent>
  <xr:revisionPtr revIDLastSave="0" documentId="13_ncr:1_{3B3C69A2-0936-4A41-83EF-49D2CCE1D8FF}" xr6:coauthVersionLast="45" xr6:coauthVersionMax="45" xr10:uidLastSave="{00000000-0000-0000-0000-000000000000}"/>
  <bookViews>
    <workbookView xWindow="-120" yWindow="-120" windowWidth="24240" windowHeight="13140" tabRatio="598" firstSheet="3" activeTab="3" xr2:uid="{00000000-000D-0000-FFFF-FFFF00000000}"/>
  </bookViews>
  <sheets>
    <sheet name="cont x real." sheetId="8" state="hidden" r:id="rId1"/>
    <sheet name="cont x real" sheetId="5" state="hidden" r:id="rId2"/>
    <sheet name="SITE" sheetId="7" state="hidden" r:id="rId3"/>
    <sheet name="SITE - REV SET19" sheetId="10" r:id="rId4"/>
  </sheets>
  <externalReferences>
    <externalReference r:id="rId5"/>
    <externalReference r:id="rId6"/>
    <externalReference r:id="rId7"/>
  </externalReferences>
  <definedNames>
    <definedName name="_xlnm.Print_Area" localSheetId="1">'cont x real'!$A$1:$W$98</definedName>
    <definedName name="_xlnm.Print_Area" localSheetId="0">'cont x real.'!$A$1:$W$93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70" i="8" l="1"/>
  <c r="L96" i="8" l="1"/>
  <c r="K96" i="8"/>
  <c r="K97" i="8"/>
  <c r="S70" i="8" l="1"/>
  <c r="P70" i="8"/>
  <c r="M70" i="8"/>
  <c r="J70" i="8"/>
  <c r="G70" i="8"/>
  <c r="S71" i="8"/>
  <c r="P71" i="8"/>
  <c r="M71" i="8"/>
  <c r="J71" i="8"/>
  <c r="G71" i="8"/>
  <c r="D71" i="8"/>
  <c r="D70" i="8"/>
  <c r="V71" i="8"/>
  <c r="V70" i="8"/>
  <c r="W38" i="8"/>
  <c r="W37" i="8"/>
  <c r="V38" i="8"/>
  <c r="V37" i="8"/>
  <c r="V33" i="8"/>
  <c r="V29" i="8"/>
  <c r="V24" i="8"/>
  <c r="V23" i="8"/>
  <c r="V22" i="8"/>
  <c r="V17" i="8"/>
  <c r="V16" i="8"/>
  <c r="V15" i="8"/>
  <c r="V14" i="8"/>
  <c r="V10" i="8"/>
  <c r="V8" i="8"/>
  <c r="V9" i="8"/>
  <c r="V7" i="8"/>
  <c r="V44" i="8"/>
  <c r="V66" i="8"/>
  <c r="V63" i="8"/>
  <c r="V58" i="8"/>
  <c r="V57" i="8"/>
  <c r="V52" i="8"/>
  <c r="V51" i="8"/>
  <c r="V50" i="8"/>
  <c r="V53" i="8" s="1"/>
  <c r="V46" i="8"/>
  <c r="V45" i="8"/>
  <c r="L97" i="8" l="1"/>
  <c r="W71" i="8"/>
  <c r="V47" i="8"/>
  <c r="V59" i="8"/>
  <c r="E12" i="7" l="1"/>
  <c r="E21" i="7"/>
  <c r="E20" i="7"/>
  <c r="E19" i="7"/>
  <c r="E18" i="7"/>
  <c r="E13" i="7"/>
  <c r="E11" i="7"/>
  <c r="E10" i="7"/>
  <c r="D21" i="7"/>
  <c r="D20" i="7"/>
  <c r="D19" i="7"/>
  <c r="D18" i="7"/>
  <c r="D13" i="7"/>
  <c r="D12" i="7"/>
  <c r="D11" i="7"/>
  <c r="D10" i="7"/>
  <c r="W71" i="5"/>
  <c r="V71" i="5"/>
  <c r="T71" i="5"/>
  <c r="Q71" i="5"/>
  <c r="N71" i="5"/>
  <c r="K71" i="5"/>
  <c r="H71" i="5"/>
  <c r="E71" i="5"/>
  <c r="W67" i="5"/>
  <c r="V67" i="5"/>
  <c r="T67" i="5"/>
  <c r="Q67" i="5"/>
  <c r="N67" i="5"/>
  <c r="K67" i="5"/>
  <c r="H67" i="5"/>
  <c r="E67" i="5"/>
  <c r="S62" i="5"/>
  <c r="T62" i="5" s="1"/>
  <c r="R62" i="5"/>
  <c r="P62" i="5"/>
  <c r="O62" i="5"/>
  <c r="Q62" i="5" s="1"/>
  <c r="M62" i="5"/>
  <c r="N62" i="5" s="1"/>
  <c r="L62" i="5"/>
  <c r="J62" i="5"/>
  <c r="K62" i="5" s="1"/>
  <c r="I62" i="5"/>
  <c r="G62" i="5"/>
  <c r="H62" i="5" s="1"/>
  <c r="F62" i="5"/>
  <c r="D62" i="5"/>
  <c r="C62" i="5"/>
  <c r="E62" i="5" s="1"/>
  <c r="W61" i="5"/>
  <c r="V61" i="5"/>
  <c r="T61" i="5"/>
  <c r="Q61" i="5"/>
  <c r="N61" i="5"/>
  <c r="K61" i="5"/>
  <c r="H61" i="5"/>
  <c r="E61" i="5"/>
  <c r="W60" i="5"/>
  <c r="W62" i="5" s="1"/>
  <c r="V60" i="5"/>
  <c r="V62" i="5" s="1"/>
  <c r="T60" i="5"/>
  <c r="Q60" i="5"/>
  <c r="N60" i="5"/>
  <c r="K60" i="5"/>
  <c r="H60" i="5"/>
  <c r="E60" i="5"/>
  <c r="S55" i="5"/>
  <c r="S76" i="5" s="1"/>
  <c r="N102" i="5" s="1"/>
  <c r="R55" i="5"/>
  <c r="R76" i="5" s="1"/>
  <c r="Q55" i="5"/>
  <c r="P55" i="5"/>
  <c r="P76" i="5" s="1"/>
  <c r="M102" i="5" s="1"/>
  <c r="O55" i="5"/>
  <c r="O76" i="5" s="1"/>
  <c r="M55" i="5"/>
  <c r="N55" i="5" s="1"/>
  <c r="L55" i="5"/>
  <c r="L76" i="5" s="1"/>
  <c r="J55" i="5"/>
  <c r="J76" i="5" s="1"/>
  <c r="K102" i="5" s="1"/>
  <c r="I55" i="5"/>
  <c r="I76" i="5" s="1"/>
  <c r="G55" i="5"/>
  <c r="G76" i="5" s="1"/>
  <c r="J102" i="5" s="1"/>
  <c r="F55" i="5"/>
  <c r="F76" i="5" s="1"/>
  <c r="E55" i="5"/>
  <c r="D55" i="5"/>
  <c r="D76" i="5" s="1"/>
  <c r="C55" i="5"/>
  <c r="C76" i="5" s="1"/>
  <c r="V76" i="5" s="1"/>
  <c r="W54" i="5"/>
  <c r="V54" i="5"/>
  <c r="T54" i="5"/>
  <c r="Q54" i="5"/>
  <c r="N54" i="5"/>
  <c r="K54" i="5"/>
  <c r="H54" i="5"/>
  <c r="E54" i="5"/>
  <c r="W53" i="5"/>
  <c r="V53" i="5"/>
  <c r="T53" i="5"/>
  <c r="Q53" i="5"/>
  <c r="N53" i="5"/>
  <c r="K53" i="5"/>
  <c r="H53" i="5"/>
  <c r="E53" i="5"/>
  <c r="W52" i="5"/>
  <c r="W55" i="5" s="1"/>
  <c r="V52" i="5"/>
  <c r="V55" i="5" s="1"/>
  <c r="T52" i="5"/>
  <c r="Q52" i="5"/>
  <c r="N52" i="5"/>
  <c r="K52" i="5"/>
  <c r="H52" i="5"/>
  <c r="E52" i="5"/>
  <c r="S48" i="5"/>
  <c r="S75" i="5" s="1"/>
  <c r="N101" i="5" s="1"/>
  <c r="R48" i="5"/>
  <c r="R75" i="5" s="1"/>
  <c r="Q48" i="5"/>
  <c r="P48" i="5"/>
  <c r="P75" i="5" s="1"/>
  <c r="M101" i="5" s="1"/>
  <c r="O48" i="5"/>
  <c r="O75" i="5" s="1"/>
  <c r="M48" i="5"/>
  <c r="M75" i="5" s="1"/>
  <c r="L101" i="5" s="1"/>
  <c r="L48" i="5"/>
  <c r="L75" i="5" s="1"/>
  <c r="J48" i="5"/>
  <c r="J75" i="5" s="1"/>
  <c r="K101" i="5" s="1"/>
  <c r="I48" i="5"/>
  <c r="I75" i="5" s="1"/>
  <c r="G48" i="5"/>
  <c r="G75" i="5" s="1"/>
  <c r="J101" i="5" s="1"/>
  <c r="F48" i="5"/>
  <c r="F75" i="5" s="1"/>
  <c r="E48" i="5"/>
  <c r="D48" i="5"/>
  <c r="D75" i="5" s="1"/>
  <c r="C48" i="5"/>
  <c r="C75" i="5" s="1"/>
  <c r="V75" i="5" s="1"/>
  <c r="W47" i="5"/>
  <c r="V47" i="5"/>
  <c r="T47" i="5"/>
  <c r="Q47" i="5"/>
  <c r="N47" i="5"/>
  <c r="K47" i="5"/>
  <c r="H47" i="5"/>
  <c r="E47" i="5"/>
  <c r="W46" i="5"/>
  <c r="V46" i="5"/>
  <c r="T46" i="5"/>
  <c r="Q46" i="5"/>
  <c r="N46" i="5"/>
  <c r="K46" i="5"/>
  <c r="H46" i="5"/>
  <c r="E46" i="5"/>
  <c r="W45" i="5"/>
  <c r="W48" i="5" s="1"/>
  <c r="V45" i="5"/>
  <c r="V48" i="5" s="1"/>
  <c r="T45" i="5"/>
  <c r="Q45" i="5"/>
  <c r="N45" i="5"/>
  <c r="K45" i="5"/>
  <c r="H45" i="5"/>
  <c r="E45" i="5"/>
  <c r="W33" i="5"/>
  <c r="V33" i="5"/>
  <c r="T33" i="5"/>
  <c r="Q33" i="5"/>
  <c r="N33" i="5"/>
  <c r="K33" i="5"/>
  <c r="H33" i="5"/>
  <c r="E33" i="5"/>
  <c r="W29" i="5"/>
  <c r="V29" i="5"/>
  <c r="T29" i="5"/>
  <c r="Q29" i="5"/>
  <c r="N29" i="5"/>
  <c r="K29" i="5"/>
  <c r="H29" i="5"/>
  <c r="E29" i="5"/>
  <c r="T24" i="5"/>
  <c r="S24" i="5"/>
  <c r="R24" i="5"/>
  <c r="Q24" i="5"/>
  <c r="P24" i="5"/>
  <c r="O24" i="5"/>
  <c r="M24" i="5"/>
  <c r="N24" i="5" s="1"/>
  <c r="L24" i="5"/>
  <c r="J24" i="5"/>
  <c r="K24" i="5" s="1"/>
  <c r="I24" i="5"/>
  <c r="H24" i="5"/>
  <c r="G24" i="5"/>
  <c r="F24" i="5"/>
  <c r="E24" i="5"/>
  <c r="D24" i="5"/>
  <c r="C24" i="5"/>
  <c r="W23" i="5"/>
  <c r="V23" i="5"/>
  <c r="T23" i="5"/>
  <c r="Q23" i="5"/>
  <c r="N23" i="5"/>
  <c r="K23" i="5"/>
  <c r="H23" i="5"/>
  <c r="E23" i="5"/>
  <c r="W22" i="5"/>
  <c r="W24" i="5" s="1"/>
  <c r="V22" i="5"/>
  <c r="V24" i="5" s="1"/>
  <c r="T22" i="5"/>
  <c r="Q22" i="5"/>
  <c r="N22" i="5"/>
  <c r="K22" i="5"/>
  <c r="H22" i="5"/>
  <c r="E22" i="5"/>
  <c r="T17" i="5"/>
  <c r="S17" i="5"/>
  <c r="S38" i="5" s="1"/>
  <c r="R17" i="5"/>
  <c r="R38" i="5" s="1"/>
  <c r="Q17" i="5"/>
  <c r="P17" i="5"/>
  <c r="P38" i="5" s="1"/>
  <c r="O17" i="5"/>
  <c r="O38" i="5" s="1"/>
  <c r="M17" i="5"/>
  <c r="N17" i="5" s="1"/>
  <c r="L17" i="5"/>
  <c r="L38" i="5" s="1"/>
  <c r="J17" i="5"/>
  <c r="J38" i="5" s="1"/>
  <c r="I17" i="5"/>
  <c r="I38" i="5" s="1"/>
  <c r="H17" i="5"/>
  <c r="G17" i="5"/>
  <c r="G38" i="5" s="1"/>
  <c r="F17" i="5"/>
  <c r="F38" i="5" s="1"/>
  <c r="E17" i="5"/>
  <c r="D17" i="5"/>
  <c r="D38" i="5" s="1"/>
  <c r="C17" i="5"/>
  <c r="C38" i="5" s="1"/>
  <c r="V38" i="5" s="1"/>
  <c r="W16" i="5"/>
  <c r="V16" i="5"/>
  <c r="T16" i="5"/>
  <c r="Q16" i="5"/>
  <c r="N16" i="5"/>
  <c r="K16" i="5"/>
  <c r="H16" i="5"/>
  <c r="E16" i="5"/>
  <c r="W15" i="5"/>
  <c r="V15" i="5"/>
  <c r="T15" i="5"/>
  <c r="Q15" i="5"/>
  <c r="N15" i="5"/>
  <c r="K15" i="5"/>
  <c r="H15" i="5"/>
  <c r="E15" i="5"/>
  <c r="W14" i="5"/>
  <c r="W17" i="5" s="1"/>
  <c r="V14" i="5"/>
  <c r="V17" i="5" s="1"/>
  <c r="T14" i="5"/>
  <c r="Q14" i="5"/>
  <c r="N14" i="5"/>
  <c r="K14" i="5"/>
  <c r="H14" i="5"/>
  <c r="E14" i="5"/>
  <c r="T10" i="5"/>
  <c r="S10" i="5"/>
  <c r="S37" i="5" s="1"/>
  <c r="R10" i="5"/>
  <c r="R37" i="5" s="1"/>
  <c r="Q10" i="5"/>
  <c r="P10" i="5"/>
  <c r="P37" i="5" s="1"/>
  <c r="O10" i="5"/>
  <c r="O37" i="5" s="1"/>
  <c r="M10" i="5"/>
  <c r="M37" i="5" s="1"/>
  <c r="L10" i="5"/>
  <c r="L37" i="5" s="1"/>
  <c r="J10" i="5"/>
  <c r="J37" i="5" s="1"/>
  <c r="I10" i="5"/>
  <c r="I37" i="5" s="1"/>
  <c r="H10" i="5"/>
  <c r="G10" i="5"/>
  <c r="G37" i="5" s="1"/>
  <c r="F10" i="5"/>
  <c r="F37" i="5" s="1"/>
  <c r="E10" i="5"/>
  <c r="D10" i="5"/>
  <c r="D37" i="5" s="1"/>
  <c r="C10" i="5"/>
  <c r="C37" i="5" s="1"/>
  <c r="V37" i="5" s="1"/>
  <c r="W9" i="5"/>
  <c r="V9" i="5"/>
  <c r="T9" i="5"/>
  <c r="Q9" i="5"/>
  <c r="N9" i="5"/>
  <c r="K9" i="5"/>
  <c r="H9" i="5"/>
  <c r="E9" i="5"/>
  <c r="W8" i="5"/>
  <c r="V8" i="5"/>
  <c r="T8" i="5"/>
  <c r="Q8" i="5"/>
  <c r="N8" i="5"/>
  <c r="K8" i="5"/>
  <c r="H8" i="5"/>
  <c r="E8" i="5"/>
  <c r="W7" i="5"/>
  <c r="W10" i="5" s="1"/>
  <c r="V7" i="5"/>
  <c r="V10" i="5" s="1"/>
  <c r="T7" i="5"/>
  <c r="Q7" i="5"/>
  <c r="N7" i="5"/>
  <c r="K7" i="5"/>
  <c r="H7" i="5"/>
  <c r="E7" i="5"/>
  <c r="D102" i="5" l="1"/>
  <c r="H38" i="5"/>
  <c r="W37" i="5"/>
  <c r="E37" i="5"/>
  <c r="C101" i="5"/>
  <c r="F101" i="5"/>
  <c r="N37" i="5"/>
  <c r="W38" i="5"/>
  <c r="E38" i="5"/>
  <c r="C102" i="5"/>
  <c r="I101" i="5"/>
  <c r="W75" i="5"/>
  <c r="D101" i="5"/>
  <c r="H37" i="5"/>
  <c r="H101" i="5"/>
  <c r="T37" i="5"/>
  <c r="H102" i="5"/>
  <c r="T38" i="5"/>
  <c r="E101" i="5"/>
  <c r="K37" i="5"/>
  <c r="Q37" i="5"/>
  <c r="G101" i="5"/>
  <c r="E102" i="5"/>
  <c r="K38" i="5"/>
  <c r="Q38" i="5"/>
  <c r="G102" i="5"/>
  <c r="W76" i="5"/>
  <c r="I102" i="5"/>
  <c r="N10" i="5"/>
  <c r="K10" i="5"/>
  <c r="K17" i="5"/>
  <c r="K48" i="5"/>
  <c r="K55" i="5"/>
  <c r="H48" i="5"/>
  <c r="T48" i="5"/>
  <c r="H55" i="5"/>
  <c r="T55" i="5"/>
  <c r="M76" i="5"/>
  <c r="L102" i="5" s="1"/>
  <c r="M38" i="5"/>
  <c r="N48" i="5"/>
  <c r="F102" i="5" l="1"/>
  <c r="N38" i="5"/>
  <c r="C20" i="7" l="1"/>
  <c r="C21" i="7"/>
  <c r="C19" i="7"/>
  <c r="C18" i="7"/>
  <c r="B21" i="7"/>
  <c r="B20" i="7"/>
  <c r="B19" i="7"/>
  <c r="B18" i="7"/>
  <c r="C13" i="7"/>
  <c r="C12" i="7"/>
  <c r="C11" i="7"/>
  <c r="C10" i="7"/>
  <c r="B13" i="7"/>
  <c r="B12" i="7"/>
  <c r="B11" i="7"/>
  <c r="B10" i="7"/>
  <c r="G19" i="7" l="1"/>
  <c r="G21" i="7"/>
  <c r="F20" i="7"/>
  <c r="G12" i="7"/>
  <c r="F12" i="7"/>
  <c r="F11" i="7"/>
  <c r="F21" i="7"/>
  <c r="G20" i="7"/>
  <c r="F19" i="7"/>
  <c r="E22" i="7"/>
  <c r="D22" i="7"/>
  <c r="G13" i="7"/>
  <c r="F13" i="7"/>
  <c r="G11" i="7"/>
  <c r="E14" i="7"/>
  <c r="D14" i="7"/>
  <c r="C14" i="7" l="1"/>
  <c r="B22" i="7"/>
  <c r="C22" i="7"/>
  <c r="B14" i="7"/>
  <c r="G10" i="7"/>
  <c r="G14" i="7" s="1"/>
  <c r="G18" i="7"/>
  <c r="G22" i="7" s="1"/>
  <c r="F10" i="7"/>
  <c r="F14" i="7" s="1"/>
  <c r="F18" i="7"/>
  <c r="F22" i="7" s="1"/>
</calcChain>
</file>

<file path=xl/sharedStrings.xml><?xml version="1.0" encoding="utf-8"?>
<sst xmlns="http://schemas.openxmlformats.org/spreadsheetml/2006/main" count="733" uniqueCount="60">
  <si>
    <t>SPDM - ASSOCIAÇÃO PAULISTA PARA O DESENVOLVIMENTO DA MEDICINA</t>
  </si>
  <si>
    <t>Atendimento Urgência/Emergência</t>
  </si>
  <si>
    <t>%</t>
  </si>
  <si>
    <t>Clinica Médica</t>
  </si>
  <si>
    <t>Ortopedia</t>
  </si>
  <si>
    <t>Clínica Obstétrica/Ginecológica</t>
  </si>
  <si>
    <t>TOTAL</t>
  </si>
  <si>
    <t>INTERNAÇÕES</t>
  </si>
  <si>
    <t>Maternidade</t>
  </si>
  <si>
    <t>Neonatologia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</si>
  <si>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</si>
  <si>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</si>
  <si>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</si>
  <si>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</si>
  <si>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</si>
  <si>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</si>
  <si>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</si>
  <si>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</si>
  <si>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</si>
  <si>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</si>
  <si>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</si>
  <si>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</si>
  <si>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Pediatria</t>
  </si>
  <si>
    <t>UMTS</t>
  </si>
  <si>
    <t>PSI</t>
  </si>
  <si>
    <t>SUEMTS</t>
  </si>
  <si>
    <t>PRONTO-SOCORRO</t>
  </si>
  <si>
    <t>Janeiro</t>
  </si>
  <si>
    <t>Fevereiro</t>
  </si>
  <si>
    <t>Março</t>
  </si>
  <si>
    <t>Abril</t>
  </si>
  <si>
    <t>Maio</t>
  </si>
  <si>
    <t>Junho</t>
  </si>
  <si>
    <t>TOTAL ACUMULADO</t>
  </si>
  <si>
    <t>Contratado</t>
  </si>
  <si>
    <t>Realizado</t>
  </si>
  <si>
    <t>Internação</t>
  </si>
  <si>
    <t>UPA</t>
  </si>
  <si>
    <t>Julho</t>
  </si>
  <si>
    <t>Agosto</t>
  </si>
  <si>
    <t>Setembro</t>
  </si>
  <si>
    <t>Outubro</t>
  </si>
  <si>
    <t>Novembro</t>
  </si>
  <si>
    <t>Dezembro</t>
  </si>
  <si>
    <t>Clinica Obstétrica/Ginecológica</t>
  </si>
  <si>
    <t>1º Trimestre 2019</t>
  </si>
  <si>
    <t>2º Trimestre 2019</t>
  </si>
  <si>
    <t>3º Trimestre 2019</t>
  </si>
  <si>
    <t>4º Trimestre 2019</t>
  </si>
  <si>
    <t>PRONTOS SOCORROS MUNICIPAIS DE TABOÃO DA SERRA</t>
  </si>
  <si>
    <t>1º Semestre</t>
  </si>
  <si>
    <t>2º Semestre</t>
  </si>
  <si>
    <t>Total do Ano</t>
  </si>
  <si>
    <t>PRODUÇÃO ASSISTENCIAL 2019</t>
  </si>
  <si>
    <t>Fonte:  Prestação de Contas 2019</t>
  </si>
  <si>
    <t>Saídas Hospitalares</t>
  </si>
  <si>
    <t>ATENDIMENTO URGÊNCIA / EMERGÊNCIA</t>
  </si>
  <si>
    <t>SAÍDAS HOSPITALARES</t>
  </si>
  <si>
    <t>Qtde de Atendimento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</si>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</sst>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-#,##0.00\ ;\-#\ ;@\ "/>
    <numFmt numFmtId="165" formatCode="_(* #,##0.00_);_(* \(#,##0.00\);_(* \-??_);_(@_)"/>
    <numFmt numFmtId="166" formatCode="#,##0.0"/>
    <numFmt numFmtId="167" formatCode="0.0%"/>
    <numFmt numFmtId="169" formatCode="[$R$-416]&quot; &quot;#,##0.00;[Red]&quot;-&quot;[$R$-416]&quot; &quot;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Arial1"/>
      <charset val="1"/>
    </font>
    <font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rgb="FF000000"/>
      <name val="Arial1"/>
      <charset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b/>
      <sz val="15"/>
      <color indexed="56"/>
      <name val="Calibri"/>
      <family val="2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8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7F7F7F"/>
      <name val="Calibri"/>
      <family val="2"/>
      <charset val="1"/>
    </font>
    <font>
      <b/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Liberation Sans"/>
      <family val="2"/>
    </font>
    <font>
      <i/>
      <sz val="11"/>
      <color rgb="FF7F7F7F"/>
      <name val="Calibri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  <bgColor rgb="FFBFBFBF"/>
      </patternFill>
    </fill>
    <fill>
      <patternFill patternType="solid">
        <fgColor theme="8" tint="-0.499984740745262"/>
        <bgColor indexed="39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5D9F1"/>
        <bgColor rgb="FFD9D9D9"/>
      </patternFill>
    </fill>
    <fill>
      <patternFill patternType="solid">
        <fgColor rgb="FFC4D79B"/>
        <bgColor rgb="FFCCCCCC"/>
      </patternFill>
    </fill>
    <fill>
      <patternFill patternType="solid">
        <fgColor rgb="FFCCFFCC"/>
        <bgColor rgb="FFFFCC99"/>
      </patternFill>
    </fill>
    <fill>
      <patternFill patternType="solid">
        <fgColor theme="4" tint="0.59999389629810485"/>
        <bgColor rgb="FFFFCC99"/>
      </patternFill>
    </fill>
    <fill>
      <patternFill patternType="solid">
        <fgColor theme="0"/>
        <bgColor rgb="FFD9D9D9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/>
    <xf numFmtId="0" fontId="10" fillId="0" borderId="0"/>
    <xf numFmtId="164" fontId="6" fillId="0" borderId="0"/>
    <xf numFmtId="0" fontId="11" fillId="0" borderId="0"/>
    <xf numFmtId="9" fontId="11" fillId="0" borderId="0" applyFill="0" applyBorder="0" applyAlignment="0" applyProtection="0"/>
    <xf numFmtId="0" fontId="12" fillId="0" borderId="0"/>
    <xf numFmtId="0" fontId="13" fillId="0" borderId="0"/>
    <xf numFmtId="0" fontId="14" fillId="0" borderId="12" applyNumberFormat="0" applyFill="0" applyAlignment="0" applyProtection="0"/>
    <xf numFmtId="165" fontId="13" fillId="0" borderId="0"/>
    <xf numFmtId="0" fontId="15" fillId="0" borderId="0">
      <alignment horizontal="center"/>
    </xf>
    <xf numFmtId="0" fontId="16" fillId="0" borderId="0"/>
    <xf numFmtId="0" fontId="6" fillId="0" borderId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0" fontId="6" fillId="0" borderId="0"/>
    <xf numFmtId="0" fontId="11" fillId="0" borderId="0"/>
    <xf numFmtId="0" fontId="17" fillId="0" borderId="0"/>
    <xf numFmtId="0" fontId="18" fillId="4" borderId="0"/>
    <xf numFmtId="0" fontId="2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/>
    <xf numFmtId="169" fontId="37" fillId="0" borderId="0"/>
  </cellStyleXfs>
  <cellXfs count="183">
    <xf numFmtId="0" fontId="0" fillId="0" borderId="0" xfId="0"/>
    <xf numFmtId="0" fontId="2" fillId="2" borderId="0" xfId="0" applyFont="1" applyFill="1"/>
    <xf numFmtId="0" fontId="26" fillId="0" borderId="0" xfId="0" applyFont="1" applyAlignment="1">
      <alignment horizontal="center" vertical="center"/>
    </xf>
    <xf numFmtId="0" fontId="29" fillId="7" borderId="13" xfId="2" applyFont="1" applyFill="1" applyBorder="1" applyAlignment="1">
      <alignment horizontal="center"/>
    </xf>
    <xf numFmtId="0" fontId="29" fillId="8" borderId="13" xfId="2" applyFont="1" applyFill="1" applyBorder="1" applyAlignment="1">
      <alignment horizontal="center"/>
    </xf>
    <xf numFmtId="0" fontId="29" fillId="9" borderId="13" xfId="2" applyFont="1" applyFill="1" applyBorder="1" applyAlignment="1">
      <alignment horizontal="center"/>
    </xf>
    <xf numFmtId="0" fontId="29" fillId="0" borderId="13" xfId="2" applyFont="1" applyBorder="1" applyAlignment="1">
      <alignment horizontal="center" vertical="center"/>
    </xf>
    <xf numFmtId="3" fontId="24" fillId="0" borderId="13" xfId="2" applyNumberFormat="1" applyFont="1" applyBorder="1" applyAlignment="1" applyProtection="1">
      <alignment horizontal="center" vertical="center"/>
      <protection locked="0"/>
    </xf>
    <xf numFmtId="3" fontId="24" fillId="0" borderId="13" xfId="2" applyNumberFormat="1" applyFont="1" applyBorder="1" applyAlignment="1">
      <alignment horizontal="center" vertical="center"/>
    </xf>
    <xf numFmtId="167" fontId="24" fillId="0" borderId="13" xfId="1" applyNumberFormat="1" applyFont="1" applyBorder="1" applyAlignment="1">
      <alignment horizontal="center" vertical="center"/>
    </xf>
    <xf numFmtId="3" fontId="29" fillId="10" borderId="13" xfId="2" applyNumberFormat="1" applyFont="1" applyFill="1" applyBorder="1" applyAlignment="1">
      <alignment horizontal="center" vertical="center"/>
    </xf>
    <xf numFmtId="9" fontId="29" fillId="10" borderId="13" xfId="1" applyFont="1" applyFill="1" applyBorder="1" applyAlignment="1">
      <alignment horizontal="center" vertical="center"/>
    </xf>
    <xf numFmtId="3" fontId="29" fillId="11" borderId="13" xfId="2" applyNumberFormat="1" applyFont="1" applyFill="1" applyBorder="1" applyAlignment="1">
      <alignment horizontal="center" vertical="center"/>
    </xf>
    <xf numFmtId="3" fontId="21" fillId="0" borderId="13" xfId="2" applyNumberFormat="1" applyFont="1" applyBorder="1" applyAlignment="1">
      <alignment horizontal="center" vertical="center"/>
    </xf>
    <xf numFmtId="166" fontId="2" fillId="2" borderId="0" xfId="0" applyNumberFormat="1" applyFont="1" applyFill="1"/>
    <xf numFmtId="0" fontId="2" fillId="0" borderId="0" xfId="0" applyFont="1"/>
    <xf numFmtId="0" fontId="28" fillId="0" borderId="0" xfId="2" applyFont="1" applyAlignment="1">
      <alignment horizontal="center" vertical="center"/>
    </xf>
    <xf numFmtId="166" fontId="2" fillId="0" borderId="0" xfId="0" applyNumberFormat="1" applyFont="1"/>
    <xf numFmtId="0" fontId="5" fillId="0" borderId="0" xfId="0" applyFont="1" applyAlignment="1">
      <alignment horizontal="center" vertical="center"/>
    </xf>
    <xf numFmtId="3" fontId="29" fillId="0" borderId="0" xfId="2" applyNumberFormat="1" applyFont="1" applyAlignment="1">
      <alignment horizontal="center" vertical="center"/>
    </xf>
    <xf numFmtId="166" fontId="29" fillId="0" borderId="0" xfId="2" applyNumberFormat="1" applyFont="1" applyAlignment="1">
      <alignment horizontal="center" vertical="center"/>
    </xf>
    <xf numFmtId="0" fontId="29" fillId="8" borderId="15" xfId="2" applyFont="1" applyFill="1" applyBorder="1" applyAlignment="1">
      <alignment horizontal="center"/>
    </xf>
    <xf numFmtId="0" fontId="29" fillId="0" borderId="0" xfId="2" applyFont="1" applyAlignment="1">
      <alignment horizontal="center" vertical="center"/>
    </xf>
    <xf numFmtId="3" fontId="24" fillId="0" borderId="0" xfId="2" applyNumberFormat="1" applyFont="1" applyAlignment="1" applyProtection="1">
      <alignment horizontal="center" vertical="center"/>
      <protection locked="0"/>
    </xf>
    <xf numFmtId="3" fontId="24" fillId="0" borderId="0" xfId="2" applyNumberFormat="1" applyFont="1" applyAlignment="1">
      <alignment horizontal="center" vertical="center"/>
    </xf>
    <xf numFmtId="167" fontId="24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vertical="center"/>
    </xf>
    <xf numFmtId="1" fontId="29" fillId="2" borderId="0" xfId="2" applyNumberFormat="1" applyFont="1" applyFill="1" applyAlignment="1">
      <alignment horizontal="center" vertical="center"/>
    </xf>
    <xf numFmtId="0" fontId="24" fillId="0" borderId="13" xfId="1" applyNumberFormat="1" applyFont="1" applyBorder="1" applyAlignment="1">
      <alignment horizontal="center" vertical="center"/>
    </xf>
    <xf numFmtId="3" fontId="24" fillId="0" borderId="0" xfId="2" applyNumberFormat="1" applyFont="1" applyAlignment="1">
      <alignment vertical="center"/>
    </xf>
    <xf numFmtId="3" fontId="21" fillId="0" borderId="23" xfId="2" applyNumberFormat="1" applyFont="1" applyBorder="1" applyAlignment="1">
      <alignment horizontal="center" vertical="center"/>
    </xf>
    <xf numFmtId="3" fontId="24" fillId="0" borderId="23" xfId="2" applyNumberFormat="1" applyFont="1" applyBorder="1" applyAlignment="1">
      <alignment horizontal="center" vertical="center"/>
    </xf>
    <xf numFmtId="3" fontId="24" fillId="2" borderId="0" xfId="2" applyNumberFormat="1" applyFont="1" applyFill="1" applyAlignment="1">
      <alignment vertical="center"/>
    </xf>
    <xf numFmtId="3" fontId="2" fillId="2" borderId="0" xfId="0" applyNumberFormat="1" applyFont="1" applyFill="1"/>
    <xf numFmtId="0" fontId="9" fillId="2" borderId="22" xfId="0" applyFont="1" applyFill="1" applyBorder="1"/>
    <xf numFmtId="0" fontId="8" fillId="12" borderId="22" xfId="2" applyFont="1" applyFill="1" applyBorder="1" applyAlignment="1">
      <alignment horizontal="center"/>
    </xf>
    <xf numFmtId="3" fontId="9" fillId="2" borderId="22" xfId="2" applyNumberFormat="1" applyFont="1" applyFill="1" applyBorder="1" applyAlignment="1" applyProtection="1">
      <alignment horizontal="center" vertical="center"/>
      <protection locked="0"/>
    </xf>
    <xf numFmtId="9" fontId="24" fillId="0" borderId="13" xfId="1" applyFont="1" applyBorder="1" applyAlignment="1">
      <alignment horizontal="center" vertical="center"/>
    </xf>
    <xf numFmtId="167" fontId="29" fillId="10" borderId="13" xfId="1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1" fillId="7" borderId="5" xfId="2" applyFont="1" applyFill="1" applyBorder="1" applyAlignment="1">
      <alignment horizontal="center"/>
    </xf>
    <xf numFmtId="0" fontId="31" fillId="8" borderId="5" xfId="2" applyFont="1" applyFill="1" applyBorder="1" applyAlignment="1">
      <alignment horizontal="center"/>
    </xf>
    <xf numFmtId="0" fontId="31" fillId="8" borderId="6" xfId="2" applyFont="1" applyFill="1" applyBorder="1" applyAlignment="1">
      <alignment horizontal="center"/>
    </xf>
    <xf numFmtId="0" fontId="25" fillId="0" borderId="4" xfId="2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/>
    </xf>
    <xf numFmtId="3" fontId="25" fillId="0" borderId="5" xfId="2" applyNumberFormat="1" applyFont="1" applyBorder="1" applyAlignment="1">
      <alignment horizontal="center" vertical="center"/>
    </xf>
    <xf numFmtId="3" fontId="25" fillId="0" borderId="6" xfId="2" applyNumberFormat="1" applyFont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3" fontId="3" fillId="13" borderId="8" xfId="0" applyNumberFormat="1" applyFont="1" applyFill="1" applyBorder="1" applyAlignment="1">
      <alignment horizontal="center" vertical="center"/>
    </xf>
    <xf numFmtId="3" fontId="3" fillId="13" borderId="10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0" fontId="4" fillId="0" borderId="32" xfId="0" applyFont="1" applyBorder="1"/>
    <xf numFmtId="0" fontId="4" fillId="0" borderId="33" xfId="0" applyFont="1" applyBorder="1"/>
    <xf numFmtId="0" fontId="32" fillId="0" borderId="0" xfId="0" applyFont="1"/>
    <xf numFmtId="0" fontId="33" fillId="6" borderId="13" xfId="0" applyFont="1" applyFill="1" applyBorder="1" applyAlignment="1">
      <alignment horizontal="left" vertical="center"/>
    </xf>
    <xf numFmtId="3" fontId="9" fillId="2" borderId="22" xfId="2" applyNumberFormat="1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/>
    </xf>
    <xf numFmtId="3" fontId="25" fillId="0" borderId="0" xfId="2" applyNumberFormat="1" applyFont="1" applyBorder="1" applyAlignment="1">
      <alignment horizontal="center" vertical="center"/>
    </xf>
    <xf numFmtId="0" fontId="33" fillId="3" borderId="1" xfId="0" applyFont="1" applyFill="1" applyBorder="1" applyAlignment="1">
      <alignment horizontal="left" vertical="center"/>
    </xf>
    <xf numFmtId="0" fontId="31" fillId="8" borderId="5" xfId="2" applyFont="1" applyFill="1" applyBorder="1" applyAlignment="1"/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2" borderId="0" xfId="0" applyFont="1" applyFill="1"/>
    <xf numFmtId="0" fontId="0" fillId="0" borderId="0" xfId="0"/>
    <xf numFmtId="0" fontId="0" fillId="2" borderId="0" xfId="0" applyFill="1"/>
    <xf numFmtId="0" fontId="2" fillId="2" borderId="0" xfId="0" applyFont="1" applyFill="1"/>
    <xf numFmtId="0" fontId="26" fillId="0" borderId="0" xfId="0" applyFont="1" applyAlignment="1">
      <alignment horizontal="center" vertical="center"/>
    </xf>
    <xf numFmtId="0" fontId="29" fillId="7" borderId="13" xfId="2" applyFont="1" applyFill="1" applyBorder="1" applyAlignment="1">
      <alignment horizontal="center"/>
    </xf>
    <xf numFmtId="0" fontId="29" fillId="8" borderId="13" xfId="2" applyFont="1" applyFill="1" applyBorder="1" applyAlignment="1">
      <alignment horizontal="center"/>
    </xf>
    <xf numFmtId="0" fontId="29" fillId="9" borderId="13" xfId="2" applyFont="1" applyFill="1" applyBorder="1" applyAlignment="1">
      <alignment horizontal="center"/>
    </xf>
    <xf numFmtId="0" fontId="29" fillId="0" borderId="13" xfId="2" applyFont="1" applyBorder="1" applyAlignment="1">
      <alignment horizontal="center" vertical="center"/>
    </xf>
    <xf numFmtId="3" fontId="24" fillId="0" borderId="13" xfId="2" applyNumberFormat="1" applyFont="1" applyBorder="1" applyAlignment="1" applyProtection="1">
      <alignment horizontal="center" vertical="center"/>
      <protection locked="0"/>
    </xf>
    <xf numFmtId="3" fontId="24" fillId="0" borderId="13" xfId="2" applyNumberFormat="1" applyFont="1" applyBorder="1" applyAlignment="1">
      <alignment horizontal="center" vertical="center"/>
    </xf>
    <xf numFmtId="167" fontId="24" fillId="0" borderId="13" xfId="1" applyNumberFormat="1" applyFont="1" applyBorder="1" applyAlignment="1">
      <alignment horizontal="center" vertical="center"/>
    </xf>
    <xf numFmtId="3" fontId="29" fillId="10" borderId="13" xfId="2" applyNumberFormat="1" applyFont="1" applyFill="1" applyBorder="1" applyAlignment="1">
      <alignment horizontal="center" vertical="center"/>
    </xf>
    <xf numFmtId="9" fontId="29" fillId="10" borderId="13" xfId="1" applyFont="1" applyFill="1" applyBorder="1" applyAlignment="1">
      <alignment horizontal="center" vertical="center"/>
    </xf>
    <xf numFmtId="3" fontId="21" fillId="0" borderId="13" xfId="2" applyNumberFormat="1" applyFont="1" applyBorder="1" applyAlignment="1">
      <alignment horizontal="center" vertical="center"/>
    </xf>
    <xf numFmtId="166" fontId="2" fillId="2" borderId="0" xfId="0" applyNumberFormat="1" applyFont="1" applyFill="1"/>
    <xf numFmtId="0" fontId="2" fillId="0" borderId="0" xfId="0" applyFont="1"/>
    <xf numFmtId="166" fontId="2" fillId="0" borderId="0" xfId="0" applyNumberFormat="1" applyFont="1"/>
    <xf numFmtId="0" fontId="29" fillId="8" borderId="15" xfId="2" applyFont="1" applyFill="1" applyBorder="1" applyAlignment="1">
      <alignment horizontal="center"/>
    </xf>
    <xf numFmtId="0" fontId="29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24" fillId="0" borderId="0" xfId="2" applyNumberFormat="1" applyFont="1" applyAlignment="1">
      <alignment vertical="center"/>
    </xf>
    <xf numFmtId="3" fontId="24" fillId="2" borderId="0" xfId="2" applyNumberFormat="1" applyFont="1" applyFill="1" applyAlignment="1">
      <alignment vertical="center"/>
    </xf>
    <xf numFmtId="3" fontId="2" fillId="2" borderId="0" xfId="0" applyNumberFormat="1" applyFont="1" applyFill="1"/>
    <xf numFmtId="0" fontId="9" fillId="2" borderId="22" xfId="0" applyFont="1" applyFill="1" applyBorder="1"/>
    <xf numFmtId="0" fontId="8" fillId="12" borderId="22" xfId="2" applyFont="1" applyFill="1" applyBorder="1" applyAlignment="1">
      <alignment horizontal="center"/>
    </xf>
    <xf numFmtId="3" fontId="9" fillId="2" borderId="22" xfId="2" applyNumberFormat="1" applyFont="1" applyFill="1" applyBorder="1" applyAlignment="1" applyProtection="1">
      <alignment horizontal="center" vertical="center"/>
      <protection locked="0"/>
    </xf>
    <xf numFmtId="0" fontId="33" fillId="6" borderId="13" xfId="0" applyFont="1" applyFill="1" applyBorder="1" applyAlignment="1">
      <alignment horizontal="left" vertical="center"/>
    </xf>
    <xf numFmtId="3" fontId="9" fillId="2" borderId="22" xfId="2" applyNumberFormat="1" applyFont="1" applyFill="1" applyBorder="1" applyAlignment="1" applyProtection="1">
      <alignment horizontal="left" vertical="center"/>
      <protection locked="0"/>
    </xf>
    <xf numFmtId="0" fontId="5" fillId="6" borderId="13" xfId="0" applyFont="1" applyFill="1" applyBorder="1" applyAlignment="1">
      <alignment horizontal="center" vertical="center"/>
    </xf>
    <xf numFmtId="0" fontId="29" fillId="2" borderId="0" xfId="2" applyFont="1" applyFill="1" applyAlignment="1">
      <alignment horizontal="center" vertical="center"/>
    </xf>
    <xf numFmtId="3" fontId="24" fillId="2" borderId="0" xfId="2" applyNumberFormat="1" applyFont="1" applyFill="1" applyAlignment="1" applyProtection="1">
      <alignment horizontal="center" vertical="center"/>
      <protection locked="0"/>
    </xf>
    <xf numFmtId="3" fontId="24" fillId="2" borderId="0" xfId="2" applyNumberFormat="1" applyFont="1" applyFill="1" applyAlignment="1">
      <alignment horizontal="center" vertical="center"/>
    </xf>
    <xf numFmtId="167" fontId="24" fillId="2" borderId="0" xfId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29" fillId="2" borderId="0" xfId="2" applyNumberFormat="1" applyFont="1" applyFill="1" applyAlignment="1">
      <alignment horizontal="center" vertical="center"/>
    </xf>
    <xf numFmtId="166" fontId="29" fillId="2" borderId="0" xfId="2" applyNumberFormat="1" applyFont="1" applyFill="1" applyAlignment="1">
      <alignment horizontal="center" vertical="center"/>
    </xf>
    <xf numFmtId="0" fontId="28" fillId="2" borderId="0" xfId="2" applyFont="1" applyFill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0" fillId="0" borderId="0" xfId="0"/>
    <xf numFmtId="0" fontId="0" fillId="2" borderId="0" xfId="0" applyFill="1"/>
    <xf numFmtId="3" fontId="24" fillId="0" borderId="13" xfId="2" applyNumberFormat="1" applyFont="1" applyBorder="1" applyAlignment="1" applyProtection="1">
      <alignment horizontal="center" vertical="center"/>
      <protection locked="0"/>
    </xf>
    <xf numFmtId="3" fontId="24" fillId="0" borderId="13" xfId="2" applyNumberFormat="1" applyFont="1" applyBorder="1" applyAlignment="1">
      <alignment horizontal="center" vertical="center"/>
    </xf>
    <xf numFmtId="166" fontId="2" fillId="2" borderId="0" xfId="0" applyNumberFormat="1" applyFont="1" applyFill="1"/>
    <xf numFmtId="166" fontId="2" fillId="0" borderId="0" xfId="0" applyNumberFormat="1" applyFont="1"/>
    <xf numFmtId="0" fontId="23" fillId="2" borderId="0" xfId="0" applyFont="1" applyFill="1" applyAlignment="1">
      <alignment horizontal="center" vertical="center"/>
    </xf>
    <xf numFmtId="0" fontId="28" fillId="2" borderId="0" xfId="2" applyFont="1" applyFill="1" applyAlignment="1">
      <alignment horizontal="center" vertical="center"/>
    </xf>
    <xf numFmtId="3" fontId="24" fillId="0" borderId="28" xfId="2" applyNumberFormat="1" applyFont="1" applyBorder="1" applyAlignment="1">
      <alignment horizontal="center" vertical="center"/>
    </xf>
    <xf numFmtId="3" fontId="24" fillId="0" borderId="24" xfId="2" applyNumberFormat="1" applyFont="1" applyBorder="1" applyAlignment="1">
      <alignment horizontal="center" vertical="center"/>
    </xf>
    <xf numFmtId="3" fontId="24" fillId="0" borderId="25" xfId="2" applyNumberFormat="1" applyFont="1" applyBorder="1" applyAlignment="1">
      <alignment horizontal="center" vertical="center"/>
    </xf>
    <xf numFmtId="3" fontId="24" fillId="0" borderId="28" xfId="2" applyNumberFormat="1" applyFont="1" applyBorder="1" applyAlignment="1" applyProtection="1">
      <alignment horizontal="center" vertical="center"/>
      <protection locked="0"/>
    </xf>
    <xf numFmtId="3" fontId="24" fillId="0" borderId="24" xfId="2" applyNumberFormat="1" applyFont="1" applyBorder="1" applyAlignment="1" applyProtection="1">
      <alignment horizontal="center" vertical="center"/>
      <protection locked="0"/>
    </xf>
    <xf numFmtId="3" fontId="24" fillId="0" borderId="25" xfId="2" applyNumberFormat="1" applyFont="1" applyBorder="1" applyAlignment="1" applyProtection="1">
      <alignment horizontal="center" vertical="center"/>
      <protection locked="0"/>
    </xf>
    <xf numFmtId="3" fontId="21" fillId="0" borderId="28" xfId="2" applyNumberFormat="1" applyFont="1" applyBorder="1" applyAlignment="1">
      <alignment horizontal="center" vertical="center"/>
    </xf>
    <xf numFmtId="3" fontId="21" fillId="0" borderId="24" xfId="2" applyNumberFormat="1" applyFont="1" applyBorder="1" applyAlignment="1">
      <alignment horizontal="center" vertical="center"/>
    </xf>
    <xf numFmtId="3" fontId="21" fillId="0" borderId="25" xfId="2" applyNumberFormat="1" applyFont="1" applyBorder="1" applyAlignment="1">
      <alignment horizontal="center" vertical="center"/>
    </xf>
    <xf numFmtId="0" fontId="29" fillId="8" borderId="28" xfId="2" applyFont="1" applyFill="1" applyBorder="1" applyAlignment="1">
      <alignment horizontal="center"/>
    </xf>
    <xf numFmtId="0" fontId="29" fillId="8" borderId="25" xfId="2" applyFont="1" applyFill="1" applyBorder="1" applyAlignment="1">
      <alignment horizontal="center"/>
    </xf>
    <xf numFmtId="3" fontId="29" fillId="11" borderId="28" xfId="2" applyNumberFormat="1" applyFont="1" applyFill="1" applyBorder="1" applyAlignment="1">
      <alignment horizontal="center" vertical="center"/>
    </xf>
    <xf numFmtId="3" fontId="29" fillId="11" borderId="25" xfId="2" applyNumberFormat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29" fillId="8" borderId="24" xfId="2" applyFont="1" applyFill="1" applyBorder="1" applyAlignment="1">
      <alignment horizontal="center"/>
    </xf>
    <xf numFmtId="3" fontId="29" fillId="10" borderId="28" xfId="2" applyNumberFormat="1" applyFont="1" applyFill="1" applyBorder="1" applyAlignment="1">
      <alignment horizontal="center" vertical="center"/>
    </xf>
    <xf numFmtId="3" fontId="29" fillId="10" borderId="24" xfId="2" applyNumberFormat="1" applyFont="1" applyFill="1" applyBorder="1" applyAlignment="1">
      <alignment horizontal="center" vertical="center"/>
    </xf>
    <xf numFmtId="3" fontId="29" fillId="10" borderId="25" xfId="2" applyNumberFormat="1" applyFont="1" applyFill="1" applyBorder="1" applyAlignment="1">
      <alignment horizontal="center" vertical="center"/>
    </xf>
    <xf numFmtId="0" fontId="28" fillId="0" borderId="24" xfId="2" applyFont="1" applyBorder="1" applyAlignment="1">
      <alignment horizontal="center" vertical="center"/>
    </xf>
    <xf numFmtId="0" fontId="28" fillId="0" borderId="25" xfId="2" applyFont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3" fontId="21" fillId="3" borderId="26" xfId="2" applyNumberFormat="1" applyFont="1" applyFill="1" applyBorder="1" applyAlignment="1">
      <alignment horizontal="center" vertical="center"/>
    </xf>
    <xf numFmtId="3" fontId="21" fillId="3" borderId="29" xfId="2" applyNumberFormat="1" applyFont="1" applyFill="1" applyBorder="1" applyAlignment="1">
      <alignment horizontal="center" vertical="center"/>
    </xf>
    <xf numFmtId="3" fontId="21" fillId="3" borderId="27" xfId="2" applyNumberFormat="1" applyFont="1" applyFill="1" applyBorder="1" applyAlignment="1">
      <alignment horizontal="center" vertical="center"/>
    </xf>
    <xf numFmtId="3" fontId="24" fillId="0" borderId="38" xfId="2" applyNumberFormat="1" applyFont="1" applyBorder="1" applyAlignment="1">
      <alignment horizontal="center" vertical="center"/>
    </xf>
    <xf numFmtId="3" fontId="24" fillId="0" borderId="39" xfId="2" applyNumberFormat="1" applyFont="1" applyBorder="1" applyAlignment="1">
      <alignment horizontal="center" vertical="center"/>
    </xf>
    <xf numFmtId="3" fontId="24" fillId="3" borderId="15" xfId="2" applyNumberFormat="1" applyFont="1" applyFill="1" applyBorder="1" applyAlignment="1" applyProtection="1">
      <alignment horizontal="center" vertical="center"/>
      <protection locked="0"/>
    </xf>
    <xf numFmtId="3" fontId="24" fillId="3" borderId="14" xfId="2" applyNumberFormat="1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>
      <alignment horizontal="center" vertical="center"/>
    </xf>
    <xf numFmtId="3" fontId="24" fillId="3" borderId="15" xfId="2" applyNumberFormat="1" applyFont="1" applyFill="1" applyBorder="1" applyAlignment="1">
      <alignment horizontal="center" vertical="center"/>
    </xf>
    <xf numFmtId="3" fontId="24" fillId="3" borderId="16" xfId="2" applyNumberFormat="1" applyFont="1" applyFill="1" applyBorder="1" applyAlignment="1">
      <alignment horizontal="center" vertical="center"/>
    </xf>
    <xf numFmtId="3" fontId="24" fillId="3" borderId="14" xfId="2" applyNumberFormat="1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/>
    </xf>
    <xf numFmtId="3" fontId="24" fillId="3" borderId="16" xfId="2" applyNumberFormat="1" applyFont="1" applyFill="1" applyBorder="1" applyAlignment="1" applyProtection="1">
      <alignment horizontal="center" vertical="center"/>
      <protection locked="0"/>
    </xf>
    <xf numFmtId="1" fontId="20" fillId="0" borderId="17" xfId="0" applyNumberFormat="1" applyFont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0" fontId="28" fillId="0" borderId="34" xfId="2" applyFont="1" applyBorder="1" applyAlignment="1">
      <alignment horizontal="center" vertical="center"/>
    </xf>
    <xf numFmtId="3" fontId="24" fillId="3" borderId="26" xfId="2" applyNumberFormat="1" applyFont="1" applyFill="1" applyBorder="1" applyAlignment="1">
      <alignment horizontal="center" vertical="center"/>
    </xf>
    <xf numFmtId="3" fontId="24" fillId="3" borderId="29" xfId="2" applyNumberFormat="1" applyFont="1" applyFill="1" applyBorder="1" applyAlignment="1">
      <alignment horizontal="center" vertical="center"/>
    </xf>
    <xf numFmtId="3" fontId="24" fillId="3" borderId="27" xfId="2" applyNumberFormat="1" applyFont="1" applyFill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/>
    </xf>
    <xf numFmtId="0" fontId="30" fillId="13" borderId="2" xfId="0" applyFont="1" applyFill="1" applyBorder="1" applyAlignment="1">
      <alignment horizontal="center"/>
    </xf>
    <xf numFmtId="0" fontId="30" fillId="1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13" borderId="9" xfId="0" applyNumberFormat="1" applyFont="1" applyFill="1" applyBorder="1" applyAlignment="1">
      <alignment horizontal="center" vertical="center"/>
    </xf>
    <xf numFmtId="3" fontId="3" fillId="13" borderId="36" xfId="0" applyNumberFormat="1" applyFont="1" applyFill="1" applyBorder="1" applyAlignment="1">
      <alignment horizontal="center" vertical="center"/>
    </xf>
    <xf numFmtId="3" fontId="3" fillId="13" borderId="37" xfId="0" applyNumberFormat="1" applyFont="1" applyFill="1" applyBorder="1" applyAlignment="1">
      <alignment horizontal="center" vertical="center"/>
    </xf>
    <xf numFmtId="0" fontId="30" fillId="13" borderId="21" xfId="0" applyFont="1" applyFill="1" applyBorder="1" applyAlignment="1">
      <alignment horizontal="center"/>
    </xf>
    <xf numFmtId="0" fontId="30" fillId="13" borderId="5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25" fillId="0" borderId="1" xfId="2" applyNumberFormat="1" applyFont="1" applyBorder="1" applyAlignment="1">
      <alignment horizontal="center" vertical="center"/>
    </xf>
    <xf numFmtId="3" fontId="25" fillId="0" borderId="35" xfId="2" applyNumberFormat="1" applyFont="1" applyBorder="1" applyAlignment="1">
      <alignment horizontal="center" vertical="center"/>
    </xf>
    <xf numFmtId="0" fontId="30" fillId="13" borderId="40" xfId="0" applyFont="1" applyFill="1" applyBorder="1" applyAlignment="1">
      <alignment horizontal="center"/>
    </xf>
    <xf numFmtId="0" fontId="30" fillId="13" borderId="30" xfId="0" applyFont="1" applyFill="1" applyBorder="1" applyAlignment="1">
      <alignment horizontal="center"/>
    </xf>
    <xf numFmtId="0" fontId="30" fillId="13" borderId="41" xfId="0" applyFont="1" applyFill="1" applyBorder="1" applyAlignment="1">
      <alignment horizontal="center"/>
    </xf>
  </cellXfs>
  <cellStyles count="34">
    <cellStyle name="Estilo 1" xfId="12" xr:uid="{00000000-0005-0000-0000-000000000000}"/>
    <cellStyle name="Excel Built-in Explanatory Text" xfId="29" xr:uid="{A0EC8219-F3E0-4797-B8F3-74CAE9C6C37E}"/>
    <cellStyle name="Heading" xfId="30" xr:uid="{35874222-9942-44C8-8B04-A0AEE901AD0A}"/>
    <cellStyle name="Heading1" xfId="31" xr:uid="{3250D1EE-CEAA-48CC-9A99-01CE5B7DB215}"/>
    <cellStyle name="Normal" xfId="0" builtinId="0"/>
    <cellStyle name="Normal 2" xfId="2" xr:uid="{00000000-0005-0000-0000-000002000000}"/>
    <cellStyle name="Normal 2 2" xfId="8" xr:uid="{00000000-0005-0000-0000-000003000000}"/>
    <cellStyle name="Normal 2 2 2" xfId="14" xr:uid="{00000000-0005-0000-0000-000004000000}"/>
    <cellStyle name="Normal 2 3" xfId="13" xr:uid="{00000000-0005-0000-0000-000005000000}"/>
    <cellStyle name="Normal 2 4" xfId="18" xr:uid="{00000000-0005-0000-0000-000006000000}"/>
    <cellStyle name="Normal 2 5" xfId="20" xr:uid="{00000000-0005-0000-0000-000007000000}"/>
    <cellStyle name="Normal 3" xfId="6" xr:uid="{00000000-0005-0000-0000-000008000000}"/>
    <cellStyle name="Normal 3 2" xfId="15" xr:uid="{00000000-0005-0000-0000-000009000000}"/>
    <cellStyle name="Normal 3 3" xfId="19" xr:uid="{00000000-0005-0000-0000-00000A000000}"/>
    <cellStyle name="Normal 4" xfId="16" xr:uid="{00000000-0005-0000-0000-00000B000000}"/>
    <cellStyle name="Normal 5" xfId="28" xr:uid="{5374E641-E449-4915-8BCB-7AC1E8A0DFC0}"/>
    <cellStyle name="Porcentagem" xfId="1" builtinId="5"/>
    <cellStyle name="Porcentagem 2" xfId="3" xr:uid="{00000000-0005-0000-0000-00000D000000}"/>
    <cellStyle name="Porcentagem 3" xfId="7" xr:uid="{00000000-0005-0000-0000-00000E000000}"/>
    <cellStyle name="Result" xfId="32" xr:uid="{8978D70C-569E-471B-899A-3CE3160CAC6D}"/>
    <cellStyle name="Result2" xfId="33" xr:uid="{F485782C-5351-4FD1-8C10-A7A439414705}"/>
    <cellStyle name="TableStyleLight1" xfId="4" xr:uid="{00000000-0005-0000-0000-00000F000000}"/>
    <cellStyle name="TableStyleLight1 2" xfId="9" xr:uid="{00000000-0005-0000-0000-000010000000}"/>
    <cellStyle name="TableStyleLight1 3" xfId="21" xr:uid="{00000000-0005-0000-0000-000011000000}"/>
    <cellStyle name="Texto Explicativo 2" xfId="22" xr:uid="{00000000-0005-0000-0000-000012000000}"/>
    <cellStyle name="Título 1 1" xfId="10" xr:uid="{00000000-0005-0000-0000-000013000000}"/>
    <cellStyle name="Vírgula 2" xfId="5" xr:uid="{00000000-0005-0000-0000-000014000000}"/>
    <cellStyle name="Vírgula 2 2" xfId="11" xr:uid="{00000000-0005-0000-0000-000015000000}"/>
    <cellStyle name="Vírgula 3" xfId="17" xr:uid="{00000000-0005-0000-0000-000016000000}"/>
    <cellStyle name="Vírgula 3 2" xfId="24" xr:uid="{00000000-0005-0000-0000-000017000000}"/>
    <cellStyle name="Vírgula 3 3" xfId="25" xr:uid="{E21C0CD1-A8CF-44CC-BC15-9B890E328C3C}"/>
    <cellStyle name="Vírgula 4" xfId="23" xr:uid="{00000000-0005-0000-0000-000018000000}"/>
    <cellStyle name="Vírgula 4 2" xfId="27" xr:uid="{F8B4162A-7008-4500-A1F2-3EF028A6D1B4}"/>
    <cellStyle name="Vírgula 5" xfId="26" xr:uid="{0C1B3903-0BEF-445C-BF9E-B75A43211C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A07-479F-8ADE-701FE18C85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3704"/>
        <c:axId val="411064096"/>
        <c:axId val="0"/>
      </c:bar3DChart>
      <c:catAx>
        <c:axId val="41106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4096"/>
        <c:crosses val="autoZero"/>
        <c:auto val="1"/>
        <c:lblAlgn val="ctr"/>
        <c:lblOffset val="100"/>
        <c:noMultiLvlLbl val="0"/>
      </c:catAx>
      <c:valAx>
        <c:axId val="41106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3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452</c:v>
                </c:pt>
                <c:pt idx="5">
                  <c:v>462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C9A-436A-9903-96AF133C2C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6600"/>
        <c:axId val="400126992"/>
        <c:axId val="0"/>
      </c:bar3DChart>
      <c:catAx>
        <c:axId val="40012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6992"/>
        <c:crosses val="autoZero"/>
        <c:auto val="1"/>
        <c:lblAlgn val="ctr"/>
        <c:lblOffset val="100"/>
        <c:noMultiLvlLbl val="0"/>
      </c:catAx>
      <c:valAx>
        <c:axId val="40012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413-4522-909F-BC3A7FBBE5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249-4618-848D-3556818E41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7776"/>
        <c:axId val="400128168"/>
        <c:axId val="0"/>
      </c:bar3DChart>
      <c:catAx>
        <c:axId val="40012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8168"/>
        <c:crosses val="autoZero"/>
        <c:auto val="1"/>
        <c:lblAlgn val="ctr"/>
        <c:lblOffset val="100"/>
        <c:noMultiLvlLbl val="0"/>
      </c:catAx>
      <c:valAx>
        <c:axId val="40012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381</c:v>
                </c:pt>
                <c:pt idx="1">
                  <c:v>362</c:v>
                </c:pt>
                <c:pt idx="2">
                  <c:v>456</c:v>
                </c:pt>
                <c:pt idx="3">
                  <c:v>505</c:v>
                </c:pt>
                <c:pt idx="4">
                  <c:v>460</c:v>
                </c:pt>
                <c:pt idx="5">
                  <c:v>468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877-4039-8109-46972BE6FE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8952"/>
        <c:axId val="400129344"/>
        <c:axId val="0"/>
      </c:bar3DChart>
      <c:catAx>
        <c:axId val="40012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9344"/>
        <c:crosses val="autoZero"/>
        <c:auto val="1"/>
        <c:lblAlgn val="ctr"/>
        <c:lblOffset val="100"/>
        <c:noMultiLvlLbl val="0"/>
      </c:catAx>
      <c:valAx>
        <c:axId val="4001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8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BE5-4585-B03A-67F1BAC8A6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898288"/>
        <c:axId val="411898680"/>
        <c:axId val="0"/>
      </c:bar3DChart>
      <c:catAx>
        <c:axId val="41189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8680"/>
        <c:crosses val="autoZero"/>
        <c:auto val="1"/>
        <c:lblAlgn val="ctr"/>
        <c:lblOffset val="100"/>
        <c:noMultiLvlLbl val="0"/>
      </c:catAx>
      <c:valAx>
        <c:axId val="41189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2E7-4E52-8D50-75C553E9A8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899464"/>
        <c:axId val="411899856"/>
        <c:axId val="0"/>
      </c:bar3DChart>
      <c:catAx>
        <c:axId val="41189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9856"/>
        <c:crosses val="autoZero"/>
        <c:auto val="1"/>
        <c:lblAlgn val="ctr"/>
        <c:lblOffset val="100"/>
        <c:noMultiLvlLbl val="0"/>
      </c:catAx>
      <c:valAx>
        <c:axId val="41189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AD9-43CC-B248-00342B2A2A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0640"/>
        <c:axId val="411901032"/>
        <c:axId val="0"/>
      </c:bar3DChart>
      <c:catAx>
        <c:axId val="4119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1032"/>
        <c:crosses val="autoZero"/>
        <c:auto val="1"/>
        <c:lblAlgn val="ctr"/>
        <c:lblOffset val="100"/>
        <c:noMultiLvlLbl val="0"/>
      </c:catAx>
      <c:valAx>
        <c:axId val="41190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686-4C05-87A8-584A0873CC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1816"/>
        <c:axId val="411902208"/>
        <c:axId val="0"/>
      </c:bar3DChart>
      <c:catAx>
        <c:axId val="41190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2208"/>
        <c:crosses val="autoZero"/>
        <c:auto val="1"/>
        <c:lblAlgn val="ctr"/>
        <c:lblOffset val="100"/>
        <c:noMultiLvlLbl val="0"/>
      </c:catAx>
      <c:valAx>
        <c:axId val="4119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1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37584</c:v>
                </c:pt>
                <c:pt idx="7">
                  <c:v>37900</c:v>
                </c:pt>
                <c:pt idx="8">
                  <c:v>40488</c:v>
                </c:pt>
                <c:pt idx="9">
                  <c:v>43044</c:v>
                </c:pt>
                <c:pt idx="10">
                  <c:v>40103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107-40DA-B217-E3613D494E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2992"/>
        <c:axId val="411903384"/>
        <c:axId val="0"/>
      </c:bar3DChart>
      <c:catAx>
        <c:axId val="41190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3384"/>
        <c:crosses val="autoZero"/>
        <c:auto val="1"/>
        <c:lblAlgn val="ctr"/>
        <c:lblOffset val="100"/>
        <c:noMultiLvlLbl val="0"/>
      </c:catAx>
      <c:valAx>
        <c:axId val="4119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4FA-431D-9DC7-322FA150E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4168"/>
        <c:axId val="411904560"/>
        <c:axId val="0"/>
      </c:bar3DChart>
      <c:catAx>
        <c:axId val="41190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4560"/>
        <c:crosses val="autoZero"/>
        <c:auto val="1"/>
        <c:lblAlgn val="ctr"/>
        <c:lblOffset val="100"/>
        <c:noMultiLvlLbl val="0"/>
      </c:catAx>
      <c:valAx>
        <c:axId val="41190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3D5-4086-8585-D51DDA123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784-4FBC-A984-ACD7E9FE11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1352"/>
        <c:axId val="411060960"/>
        <c:axId val="0"/>
      </c:bar3DChart>
      <c:catAx>
        <c:axId val="41106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0960"/>
        <c:crosses val="autoZero"/>
        <c:auto val="1"/>
        <c:lblAlgn val="ctr"/>
        <c:lblOffset val="100"/>
        <c:noMultiLvlLbl val="0"/>
      </c:catAx>
      <c:valAx>
        <c:axId val="41106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BBE-4500-8E34-BEBC60A3EB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580-4522-A14E-DDB50BECE3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292-4944-B9BE-1C01C2DBB7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3D5-4C9B-8D33-D4F2EB04B8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EC0-4A4C-9797-EA0C8EFFF3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CDC-44A2-B6B7-5567D4421A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5DE-41EA-A568-EA3F1CC177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F8A-4537-9CC7-2EC81A4540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4AB-4A19-A89E-78CDE32DAA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FE2-4F63-B840-B153F9221C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40796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043-4CBB-A36E-DD23D1854E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5272"/>
        <c:axId val="411065664"/>
        <c:axId val="0"/>
      </c:bar3DChart>
      <c:catAx>
        <c:axId val="41106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5664"/>
        <c:crosses val="autoZero"/>
        <c:auto val="1"/>
        <c:lblAlgn val="ctr"/>
        <c:lblOffset val="100"/>
        <c:noMultiLvlLbl val="0"/>
      </c:catAx>
      <c:valAx>
        <c:axId val="41106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E54-4703-8196-5624750D7B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'[1]cont x real'!$C$101:$N$101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D259-4952-B744-79BE96C8FC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'[1]cont x real'!$C$102:$N$102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4720-4738-9563-7278903A12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5BE-4480-8EDA-E4F5738310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270-46DE-9022-F5CED6D0F8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C43-4CEF-80A2-6759BEF494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070-4586-8900-77DC5B11F3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'[2]1.cont x real'!$C$101:$N$101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B027-4ECA-8DD7-AD73D52212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'[2]1.cont x real'!$C$102:$N$102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8E7-477B-8279-7844F59F50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111-447F-AC74-6F64CE3BE0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941-4C5C-8E65-AC91812A3E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6448"/>
        <c:axId val="411066840"/>
        <c:axId val="0"/>
      </c:bar3DChart>
      <c:catAx>
        <c:axId val="41106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6840"/>
        <c:crosses val="autoZero"/>
        <c:auto val="1"/>
        <c:lblAlgn val="ctr"/>
        <c:lblOffset val="100"/>
        <c:noMultiLvlLbl val="0"/>
      </c:catAx>
      <c:valAx>
        <c:axId val="41106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D0C-4729-B960-1582064499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'[3]1.cont x real'!$C$101:$N$101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47575</c:v>
                </c:pt>
                <c:pt idx="5">
                  <c:v>46626</c:v>
                </c:pt>
                <c:pt idx="6">
                  <c:v>37088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122-4B14-912D-FAFD2B7BEC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'[3]1.cont x real'!$C$102:$N$102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374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8602-4878-857F-B35A793B5F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47575</c:v>
                </c:pt>
                <c:pt idx="5">
                  <c:v>46626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161-4553-A519-2DC06EEE37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C51-4C2B-8862-396187DA17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262-46E3-9A41-9AD12813E4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4E-4DE2-9EBC-04C89F3C47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47575</c:v>
                </c:pt>
                <c:pt idx="5">
                  <c:v>46626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D7A-4098-8370-BAD88551E4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377-44BD-ACF6-DBB75243D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C16-45C9-8511-942441520F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E92-42CF-9BA6-4FE399B239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3936600"/>
        <c:axId val="313930720"/>
        <c:axId val="0"/>
      </c:bar3DChart>
      <c:catAx>
        <c:axId val="31393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930720"/>
        <c:crosses val="autoZero"/>
        <c:auto val="1"/>
        <c:lblAlgn val="ctr"/>
        <c:lblOffset val="100"/>
        <c:noMultiLvlLbl val="0"/>
      </c:catAx>
      <c:valAx>
        <c:axId val="31393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93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1A4-48AD-9555-9CBFD9292B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 x real.'!$C$95:$N$95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'cont x real.'!$C$96:$N$96</c:f>
              <c:numCache>
                <c:formatCode>#,##0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47575</c:v>
                </c:pt>
                <c:pt idx="5">
                  <c:v>46626</c:v>
                </c:pt>
                <c:pt idx="6">
                  <c:v>37088</c:v>
                </c:pt>
                <c:pt idx="7">
                  <c:v>41975</c:v>
                </c:pt>
                <c:pt idx="8">
                  <c:v>42158</c:v>
                </c:pt>
                <c:pt idx="9">
                  <c:v>45377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43F1-4CC0-9F2E-C0CA597F3E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 x real.'!$C$95:$N$95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'cont x real.'!$C$97:$N$97</c:f>
              <c:numCache>
                <c:formatCode>#,##0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374</c:v>
                </c:pt>
                <c:pt idx="7">
                  <c:v>400</c:v>
                </c:pt>
                <c:pt idx="8">
                  <c:v>388</c:v>
                </c:pt>
                <c:pt idx="9">
                  <c:v>425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398-4238-ADE9-02091F576A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10F-4210-9539-CC08FC8B14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3704"/>
        <c:axId val="411064096"/>
        <c:axId val="0"/>
      </c:bar3DChart>
      <c:catAx>
        <c:axId val="41106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4096"/>
        <c:crosses val="autoZero"/>
        <c:auto val="1"/>
        <c:lblAlgn val="ctr"/>
        <c:lblOffset val="100"/>
        <c:noMultiLvlLbl val="0"/>
      </c:catAx>
      <c:valAx>
        <c:axId val="41106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3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E75-446D-94FE-A689395202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1352"/>
        <c:axId val="411060960"/>
        <c:axId val="0"/>
      </c:bar3DChart>
      <c:catAx>
        <c:axId val="41106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0960"/>
        <c:crosses val="autoZero"/>
        <c:auto val="1"/>
        <c:lblAlgn val="ctr"/>
        <c:lblOffset val="100"/>
        <c:noMultiLvlLbl val="0"/>
      </c:catAx>
      <c:valAx>
        <c:axId val="41106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40796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14E-4C94-8FBB-3AB6DEB2E1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5272"/>
        <c:axId val="411065664"/>
        <c:axId val="0"/>
      </c:bar3DChart>
      <c:catAx>
        <c:axId val="41106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5664"/>
        <c:crosses val="autoZero"/>
        <c:auto val="1"/>
        <c:lblAlgn val="ctr"/>
        <c:lblOffset val="100"/>
        <c:noMultiLvlLbl val="0"/>
      </c:catAx>
      <c:valAx>
        <c:axId val="41106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557-41D5-BC60-AA52F57154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6448"/>
        <c:axId val="411066840"/>
        <c:axId val="0"/>
      </c:bar3DChart>
      <c:catAx>
        <c:axId val="41106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6840"/>
        <c:crosses val="autoZero"/>
        <c:auto val="1"/>
        <c:lblAlgn val="ctr"/>
        <c:lblOffset val="100"/>
        <c:noMultiLvlLbl val="0"/>
      </c:catAx>
      <c:valAx>
        <c:axId val="41106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794-4780-8441-E11E8DDC3E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3936600"/>
        <c:axId val="313930720"/>
        <c:axId val="0"/>
      </c:bar3DChart>
      <c:catAx>
        <c:axId val="31393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930720"/>
        <c:crosses val="autoZero"/>
        <c:auto val="1"/>
        <c:lblAlgn val="ctr"/>
        <c:lblOffset val="100"/>
        <c:noMultiLvlLbl val="0"/>
      </c:catAx>
      <c:valAx>
        <c:axId val="31393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93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9E0-42E7-AFA7-09E77B7B0C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1896"/>
        <c:axId val="400122288"/>
        <c:axId val="0"/>
      </c:bar3DChart>
      <c:catAx>
        <c:axId val="40012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2288"/>
        <c:crosses val="autoZero"/>
        <c:auto val="1"/>
        <c:lblAlgn val="ctr"/>
        <c:lblOffset val="100"/>
        <c:noMultiLvlLbl val="0"/>
      </c:catAx>
      <c:valAx>
        <c:axId val="40012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1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11C-4EF8-AD87-3682745C71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3072"/>
        <c:axId val="400123464"/>
        <c:axId val="0"/>
      </c:bar3DChart>
      <c:catAx>
        <c:axId val="40012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3464"/>
        <c:crosses val="autoZero"/>
        <c:auto val="1"/>
        <c:lblAlgn val="ctr"/>
        <c:lblOffset val="100"/>
        <c:noMultiLvlLbl val="0"/>
      </c:catAx>
      <c:valAx>
        <c:axId val="400123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A00-4F5D-950A-D02AC8CCCA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1896"/>
        <c:axId val="400122288"/>
        <c:axId val="0"/>
      </c:bar3DChart>
      <c:catAx>
        <c:axId val="40012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2288"/>
        <c:crosses val="autoZero"/>
        <c:auto val="1"/>
        <c:lblAlgn val="ctr"/>
        <c:lblOffset val="100"/>
        <c:noMultiLvlLbl val="0"/>
      </c:catAx>
      <c:valAx>
        <c:axId val="40012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1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452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21A-4D24-9B16-2AFE3B5A6C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4248"/>
        <c:axId val="400124640"/>
        <c:axId val="0"/>
      </c:bar3DChart>
      <c:catAx>
        <c:axId val="40012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4640"/>
        <c:crosses val="autoZero"/>
        <c:auto val="1"/>
        <c:lblAlgn val="ctr"/>
        <c:lblOffset val="100"/>
        <c:noMultiLvlLbl val="0"/>
      </c:catAx>
      <c:valAx>
        <c:axId val="40012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4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920-4946-B03A-235E13EB2E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5424"/>
        <c:axId val="400125816"/>
        <c:axId val="0"/>
      </c:bar3DChart>
      <c:catAx>
        <c:axId val="4001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5816"/>
        <c:crosses val="autoZero"/>
        <c:auto val="1"/>
        <c:lblAlgn val="ctr"/>
        <c:lblOffset val="100"/>
        <c:noMultiLvlLbl val="0"/>
      </c:catAx>
      <c:valAx>
        <c:axId val="40012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452</c:v>
                </c:pt>
                <c:pt idx="5">
                  <c:v>462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86B-4B24-A259-44D2B3150D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6600"/>
        <c:axId val="400126992"/>
        <c:axId val="0"/>
      </c:bar3DChart>
      <c:catAx>
        <c:axId val="40012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6992"/>
        <c:crosses val="autoZero"/>
        <c:auto val="1"/>
        <c:lblAlgn val="ctr"/>
        <c:lblOffset val="100"/>
        <c:noMultiLvlLbl val="0"/>
      </c:catAx>
      <c:valAx>
        <c:axId val="40012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076-46AF-9CC8-1086D0E9FA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7776"/>
        <c:axId val="400128168"/>
        <c:axId val="0"/>
      </c:bar3DChart>
      <c:catAx>
        <c:axId val="40012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8168"/>
        <c:crosses val="autoZero"/>
        <c:auto val="1"/>
        <c:lblAlgn val="ctr"/>
        <c:lblOffset val="100"/>
        <c:noMultiLvlLbl val="0"/>
      </c:catAx>
      <c:valAx>
        <c:axId val="40012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381</c:v>
                </c:pt>
                <c:pt idx="1">
                  <c:v>362</c:v>
                </c:pt>
                <c:pt idx="2">
                  <c:v>456</c:v>
                </c:pt>
                <c:pt idx="3">
                  <c:v>505</c:v>
                </c:pt>
                <c:pt idx="4">
                  <c:v>460</c:v>
                </c:pt>
                <c:pt idx="5">
                  <c:v>468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5F8-4590-A60C-B0435D878C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8952"/>
        <c:axId val="400129344"/>
        <c:axId val="0"/>
      </c:bar3DChart>
      <c:catAx>
        <c:axId val="40012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9344"/>
        <c:crosses val="autoZero"/>
        <c:auto val="1"/>
        <c:lblAlgn val="ctr"/>
        <c:lblOffset val="100"/>
        <c:noMultiLvlLbl val="0"/>
      </c:catAx>
      <c:valAx>
        <c:axId val="4001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8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7B2-4943-94E1-ADB00AF7D2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898288"/>
        <c:axId val="411898680"/>
        <c:axId val="0"/>
      </c:bar3DChart>
      <c:catAx>
        <c:axId val="41189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8680"/>
        <c:crosses val="autoZero"/>
        <c:auto val="1"/>
        <c:lblAlgn val="ctr"/>
        <c:lblOffset val="100"/>
        <c:noMultiLvlLbl val="0"/>
      </c:catAx>
      <c:valAx>
        <c:axId val="41189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AC6-4D93-A034-F5244A3DA6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899464"/>
        <c:axId val="411899856"/>
        <c:axId val="0"/>
      </c:bar3DChart>
      <c:catAx>
        <c:axId val="41189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9856"/>
        <c:crosses val="autoZero"/>
        <c:auto val="1"/>
        <c:lblAlgn val="ctr"/>
        <c:lblOffset val="100"/>
        <c:noMultiLvlLbl val="0"/>
      </c:catAx>
      <c:valAx>
        <c:axId val="41189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589-4FA8-9CAF-961BDE2E9A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0640"/>
        <c:axId val="411901032"/>
        <c:axId val="0"/>
      </c:bar3DChart>
      <c:catAx>
        <c:axId val="4119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1032"/>
        <c:crosses val="autoZero"/>
        <c:auto val="1"/>
        <c:lblAlgn val="ctr"/>
        <c:lblOffset val="100"/>
        <c:noMultiLvlLbl val="0"/>
      </c:catAx>
      <c:valAx>
        <c:axId val="41190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AB0-4BD3-A109-EE24BCED85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1816"/>
        <c:axId val="411902208"/>
        <c:axId val="0"/>
      </c:bar3DChart>
      <c:catAx>
        <c:axId val="41190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2208"/>
        <c:crosses val="autoZero"/>
        <c:auto val="1"/>
        <c:lblAlgn val="ctr"/>
        <c:lblOffset val="100"/>
        <c:noMultiLvlLbl val="0"/>
      </c:catAx>
      <c:valAx>
        <c:axId val="4119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1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37584</c:v>
                </c:pt>
                <c:pt idx="7">
                  <c:v>37900</c:v>
                </c:pt>
                <c:pt idx="8">
                  <c:v>40488</c:v>
                </c:pt>
                <c:pt idx="9">
                  <c:v>43044</c:v>
                </c:pt>
                <c:pt idx="10">
                  <c:v>40103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D85-47C9-BFF9-35AE15DEC6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2992"/>
        <c:axId val="411903384"/>
        <c:axId val="0"/>
      </c:bar3DChart>
      <c:catAx>
        <c:axId val="41190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3384"/>
        <c:crosses val="autoZero"/>
        <c:auto val="1"/>
        <c:lblAlgn val="ctr"/>
        <c:lblOffset val="100"/>
        <c:noMultiLvlLbl val="0"/>
      </c:catAx>
      <c:valAx>
        <c:axId val="4119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60C-4310-8E07-CC61C3852B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3072"/>
        <c:axId val="400123464"/>
        <c:axId val="0"/>
      </c:bar3DChart>
      <c:catAx>
        <c:axId val="40012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3464"/>
        <c:crosses val="autoZero"/>
        <c:auto val="1"/>
        <c:lblAlgn val="ctr"/>
        <c:lblOffset val="100"/>
        <c:noMultiLvlLbl val="0"/>
      </c:catAx>
      <c:valAx>
        <c:axId val="400123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7B3-4DEE-8393-49E6BBCB9E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4168"/>
        <c:axId val="411904560"/>
        <c:axId val="0"/>
      </c:bar3DChart>
      <c:catAx>
        <c:axId val="41190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4560"/>
        <c:crosses val="autoZero"/>
        <c:auto val="1"/>
        <c:lblAlgn val="ctr"/>
        <c:lblOffset val="100"/>
        <c:noMultiLvlLbl val="0"/>
      </c:catAx>
      <c:valAx>
        <c:axId val="41190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31A-425E-8896-20BF4A45FC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C38-4CCB-8058-5FA613712C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294-4853-8F2A-6174FFF5DF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9BC-490A-A6A6-6D50DD9382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957-41DB-9677-01D1E6F8C3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CF4-4100-BB69-4A8214AB28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C62-41A9-BAE5-F8355491EB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6D2-425F-9070-08646F6417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0ED-47BF-A7AB-88FCC3F5C1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452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F9D-435D-AA9D-0F68E8B32E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4248"/>
        <c:axId val="400124640"/>
        <c:axId val="0"/>
      </c:bar3DChart>
      <c:catAx>
        <c:axId val="40012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4640"/>
        <c:crosses val="autoZero"/>
        <c:auto val="1"/>
        <c:lblAlgn val="ctr"/>
        <c:lblOffset val="100"/>
        <c:noMultiLvlLbl val="0"/>
      </c:catAx>
      <c:valAx>
        <c:axId val="40012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4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393-4331-8A70-A7DCE89831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632-4B45-8C36-1741226E56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595-49E7-A83D-BC87CE17FF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'[1]cont x real'!$C$101:$N$101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CCF-45B1-81C3-AA0693472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'[1]cont x real'!$C$102:$N$102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A9E-45CA-B3B9-6C6563BDDD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873-4C82-AE67-B3853CD569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8C7-4443-9B6D-084C9A7B76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02A-4B46-97D0-14B40F3F0C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2CB-4823-B7AF-26F01E207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'[2]1.cont x real'!$C$101:$N$101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5DCA-4591-9363-3C60B48BA5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8F4-4CE3-B524-1E6E135403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5424"/>
        <c:axId val="400125816"/>
        <c:axId val="0"/>
      </c:bar3DChart>
      <c:catAx>
        <c:axId val="4001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5816"/>
        <c:crosses val="autoZero"/>
        <c:auto val="1"/>
        <c:lblAlgn val="ctr"/>
        <c:lblOffset val="100"/>
        <c:noMultiLvlLbl val="0"/>
      </c:catAx>
      <c:valAx>
        <c:axId val="40012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'[2]1.cont x real'!$C$102:$N$102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B9ED-45E2-8EAE-56EECF21CA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0FA-4DA3-80ED-D07106ED1E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A84-4CBF-85E3-9E76D4DDC0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'[3]1.cont x real'!$C$101:$N$101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47575</c:v>
                </c:pt>
                <c:pt idx="5">
                  <c:v>46626</c:v>
                </c:pt>
                <c:pt idx="6">
                  <c:v>37088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6E4-40BD-BCC4-DF234E56C1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'[3]1.cont x real'!$C$102:$N$102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374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8458-4E0C-B42B-9607464712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47575</c:v>
                </c:pt>
                <c:pt idx="5">
                  <c:v>46626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EBA-4C46-87E0-35A3057D5C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C15-416D-8CE8-BC18DF1DF5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BDC-4F09-9B44-C04ACA9D73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374</c:v>
                </c:pt>
                <c:pt idx="7">
                  <c:v>400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DFC-4AA6-98A5-72BFC75DA4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47575</c:v>
                </c:pt>
                <c:pt idx="5">
                  <c:v>46626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ECD-457B-9FA2-DAF4ED0CB0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65.xml"/><Relationship Id="rId18" Type="http://schemas.openxmlformats.org/officeDocument/2006/relationships/chart" Target="../charts/chart70.xml"/><Relationship Id="rId26" Type="http://schemas.openxmlformats.org/officeDocument/2006/relationships/chart" Target="../charts/chart78.xml"/><Relationship Id="rId39" Type="http://schemas.openxmlformats.org/officeDocument/2006/relationships/chart" Target="../charts/chart91.xml"/><Relationship Id="rId21" Type="http://schemas.openxmlformats.org/officeDocument/2006/relationships/chart" Target="../charts/chart73.xml"/><Relationship Id="rId34" Type="http://schemas.openxmlformats.org/officeDocument/2006/relationships/chart" Target="../charts/chart86.xml"/><Relationship Id="rId42" Type="http://schemas.openxmlformats.org/officeDocument/2006/relationships/chart" Target="../charts/chart94.xml"/><Relationship Id="rId47" Type="http://schemas.openxmlformats.org/officeDocument/2006/relationships/chart" Target="../charts/chart99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6" Type="http://schemas.openxmlformats.org/officeDocument/2006/relationships/chart" Target="../charts/chart68.xml"/><Relationship Id="rId29" Type="http://schemas.openxmlformats.org/officeDocument/2006/relationships/chart" Target="../charts/chart81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11" Type="http://schemas.openxmlformats.org/officeDocument/2006/relationships/chart" Target="../charts/chart63.xml"/><Relationship Id="rId24" Type="http://schemas.openxmlformats.org/officeDocument/2006/relationships/chart" Target="../charts/chart76.xml"/><Relationship Id="rId32" Type="http://schemas.openxmlformats.org/officeDocument/2006/relationships/chart" Target="../charts/chart84.xml"/><Relationship Id="rId37" Type="http://schemas.openxmlformats.org/officeDocument/2006/relationships/chart" Target="../charts/chart89.xml"/><Relationship Id="rId40" Type="http://schemas.openxmlformats.org/officeDocument/2006/relationships/chart" Target="../charts/chart92.xml"/><Relationship Id="rId45" Type="http://schemas.openxmlformats.org/officeDocument/2006/relationships/chart" Target="../charts/chart97.xml"/><Relationship Id="rId5" Type="http://schemas.openxmlformats.org/officeDocument/2006/relationships/chart" Target="../charts/chart57.xml"/><Relationship Id="rId15" Type="http://schemas.openxmlformats.org/officeDocument/2006/relationships/chart" Target="../charts/chart67.xml"/><Relationship Id="rId23" Type="http://schemas.openxmlformats.org/officeDocument/2006/relationships/chart" Target="../charts/chart75.xml"/><Relationship Id="rId28" Type="http://schemas.openxmlformats.org/officeDocument/2006/relationships/chart" Target="../charts/chart80.xml"/><Relationship Id="rId36" Type="http://schemas.openxmlformats.org/officeDocument/2006/relationships/chart" Target="../charts/chart88.xml"/><Relationship Id="rId10" Type="http://schemas.openxmlformats.org/officeDocument/2006/relationships/chart" Target="../charts/chart62.xml"/><Relationship Id="rId19" Type="http://schemas.openxmlformats.org/officeDocument/2006/relationships/chart" Target="../charts/chart71.xml"/><Relationship Id="rId31" Type="http://schemas.openxmlformats.org/officeDocument/2006/relationships/chart" Target="../charts/chart83.xml"/><Relationship Id="rId44" Type="http://schemas.openxmlformats.org/officeDocument/2006/relationships/chart" Target="../charts/chart96.xml"/><Relationship Id="rId4" Type="http://schemas.openxmlformats.org/officeDocument/2006/relationships/chart" Target="../charts/chart56.xml"/><Relationship Id="rId9" Type="http://schemas.openxmlformats.org/officeDocument/2006/relationships/chart" Target="../charts/chart61.xml"/><Relationship Id="rId14" Type="http://schemas.openxmlformats.org/officeDocument/2006/relationships/chart" Target="../charts/chart66.xml"/><Relationship Id="rId22" Type="http://schemas.openxmlformats.org/officeDocument/2006/relationships/chart" Target="../charts/chart74.xml"/><Relationship Id="rId27" Type="http://schemas.openxmlformats.org/officeDocument/2006/relationships/chart" Target="../charts/chart79.xml"/><Relationship Id="rId30" Type="http://schemas.openxmlformats.org/officeDocument/2006/relationships/chart" Target="../charts/chart82.xml"/><Relationship Id="rId35" Type="http://schemas.openxmlformats.org/officeDocument/2006/relationships/chart" Target="../charts/chart87.xml"/><Relationship Id="rId43" Type="http://schemas.openxmlformats.org/officeDocument/2006/relationships/chart" Target="../charts/chart95.xml"/><Relationship Id="rId48" Type="http://schemas.openxmlformats.org/officeDocument/2006/relationships/chart" Target="../charts/chart100.xml"/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12" Type="http://schemas.openxmlformats.org/officeDocument/2006/relationships/chart" Target="../charts/chart64.xml"/><Relationship Id="rId17" Type="http://schemas.openxmlformats.org/officeDocument/2006/relationships/chart" Target="../charts/chart69.xml"/><Relationship Id="rId25" Type="http://schemas.openxmlformats.org/officeDocument/2006/relationships/chart" Target="../charts/chart77.xml"/><Relationship Id="rId33" Type="http://schemas.openxmlformats.org/officeDocument/2006/relationships/chart" Target="../charts/chart85.xml"/><Relationship Id="rId38" Type="http://schemas.openxmlformats.org/officeDocument/2006/relationships/chart" Target="../charts/chart90.xml"/><Relationship Id="rId46" Type="http://schemas.openxmlformats.org/officeDocument/2006/relationships/chart" Target="../charts/chart98.xml"/><Relationship Id="rId20" Type="http://schemas.openxmlformats.org/officeDocument/2006/relationships/chart" Target="../charts/chart72.xml"/><Relationship Id="rId41" Type="http://schemas.openxmlformats.org/officeDocument/2006/relationships/chart" Target="../charts/chart9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918433-C1DA-44A0-912C-2B749C69D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0A63F8-A32B-4A45-8D77-2440B8144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C548201-FC78-4DFA-8E06-F25C0DD30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41FE264-0F38-4BE6-A3C8-B60E4D042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CB98C6B-C787-4068-9DFD-33B0C3F37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8EDA00C-B671-48E5-8A11-8230F4E4F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EAF9BEF-BD69-430D-9384-607FDD0AC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1BE2826-A712-4719-B764-C9624D2FE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4B99519-D870-4FD0-B3BB-4A6916241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73F8593-C81D-4913-99A4-37F4F96F5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497A2D54-F13E-47EA-8F57-9A6984A2F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B7BFF54C-B67C-475B-B5ED-A16504BDF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10C5003C-6AFA-48B5-A524-9FD3CF723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4C62B793-75A9-41DA-8CFE-9335866E1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2E09FF7B-B20A-42ED-81FF-A296A8391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D01098B6-0F3E-47DC-9D7A-883BF53CB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3D84E71E-542F-4012-B129-22702D75D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351A9C1B-D209-49AC-B101-267F15C45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891742EA-6F22-4517-998D-DFE1E7234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7E88BC06-B5B0-48EA-8DF4-5960C9AC5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30EE762-1914-405D-A80E-33CFCF872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2938FCC3-AC4A-44CE-B934-2EEC3A1AE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BFF822FB-53AB-455F-9D6D-B039518C2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8AED3C7C-8A6E-43AE-ABD5-660065F5A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7CB4FA99-2160-45BC-BD2D-8192C5B6D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364750</xdr:colOff>
      <xdr:row>71</xdr:row>
      <xdr:rowOff>109537</xdr:rowOff>
    </xdr:from>
    <xdr:to>
      <xdr:col>22</xdr:col>
      <xdr:colOff>545725</xdr:colOff>
      <xdr:row>90</xdr:row>
      <xdr:rowOff>47625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88913352-9B34-429A-99B7-39A0BE5B0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E40A818D-2627-431B-A33E-333C2651D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5968C8D4-7632-43DF-8CE2-FEC9D9A3D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11CF356B-F955-42FF-8162-E849BA803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D8D30BE9-0BFD-4B0B-AF95-5110D2D6A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D919DE20-03A6-494D-B956-754C93211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513A8E3-FF02-40E2-A867-D4FB65FC5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94356471-7610-4D08-A888-DCBCFF09A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138AFBA2-6B37-489C-B395-35760D690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45BD309D-D989-4C2C-9F7C-707BA8A02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66788B1B-312B-47DF-BF72-4A428EFF7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AD6E6859-9A02-4D80-ADF4-D50E0996D6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7E1CA263-8BEF-4DC3-959F-72108BCC7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A3A04A22-F569-46EA-A36C-C051BB4A5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B86CD4BD-77C1-46CE-B939-FC3D1D31C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B8CEB5DA-6460-4090-B4DF-E30319EFF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750173B2-B01F-405B-9EEC-82494C2A87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62B18521-1111-46B5-9213-7CD45D61A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393E19E7-84D0-4C37-AAFB-75DF6F4F7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25578585-60BA-439A-80EE-1F25F8576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89291616-8257-4D0D-8E41-BF3B690011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F50F0A42-7B0F-4D3A-A695-54A0C7A261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1A1D62F8-51C7-4A9F-AED1-69937923C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9ED0C351-ED3E-45CD-B1E1-52BAF0124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6D7A2F1D-3B56-44D5-9532-78400BB53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2DF43E33-64E6-44E9-8B38-BC0264692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52DF42CF-A767-4841-AF9E-FEC2D84E22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CA8F651A-32E5-4A22-95B4-5CE084AA3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C555EA7D-681D-46D9-93F7-C615AB4A0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826A503-FC3C-42C2-A1D7-4C768F54C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61C26511-E1BF-4A6F-BB80-2901ECBBD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A657C44D-375E-4063-9413-BD1F94E42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7DD30E78-13D5-493A-A59C-0828A2E00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4249961A-D7C7-457F-B0A1-9EDCA842C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364750</xdr:colOff>
      <xdr:row>76</xdr:row>
      <xdr:rowOff>109537</xdr:rowOff>
    </xdr:from>
    <xdr:to>
      <xdr:col>22</xdr:col>
      <xdr:colOff>545725</xdr:colOff>
      <xdr:row>95</xdr:row>
      <xdr:rowOff>47625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39C0AC05-A9FF-45FE-A6C6-261F1AB98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DC5908DA-0516-43A7-A255-3886854E6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EA4A3A79-AC06-437C-BF46-9697B30CC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35CE8160-D9AD-475C-A59F-6929487D4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E0DEB12-2988-4953-A309-F99BEEBC5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1369AB1D-5C57-4BB2-8193-02F0C14B4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E305C147-5525-4FF1-9A09-B24EA018F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2418A1F4-7883-4A10-972C-5991829DA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14C0F656-DBE9-4284-81B8-B46D054C8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C5BF8841-894E-4CB9-9268-332488D42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B7624A7C-4858-4E01-8DB9-C704F5C0B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A48F9EF1-F538-4AB5-82C6-EAC8F124E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3FD49ABD-5274-451B-9383-FD483EB2B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E0DC75CD-C4E9-4FEA-8EAC-BD0D2FB12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21F7AE1E-16FB-4FC1-A176-0519F73CF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15EDAF4B-CD22-441E-AAC3-49255944C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55FB1096-B8F8-4E57-8099-C5D776D13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E3DD968C-D992-4EBE-A7EE-5F0DB829B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A0BC302A-DD4C-41D2-AC0F-5618D5BBB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9110B6AF-2358-4D88-976E-569F108C9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8EC6165C-B604-4549-9A53-977CF88A6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9075D1A5-0FD7-433F-9F60-5DAD30121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A0436671-6413-4D04-9D13-A69ACFDB0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441960</xdr:colOff>
      <xdr:row>0</xdr:row>
      <xdr:rowOff>7620</xdr:rowOff>
    </xdr:from>
    <xdr:to>
      <xdr:col>2</xdr:col>
      <xdr:colOff>1038860</xdr:colOff>
      <xdr:row>2</xdr:row>
      <xdr:rowOff>50884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AB15151-5B4F-45DF-8CFB-8B63BF48F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7620"/>
          <a:ext cx="596900" cy="5690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0</xdr:rowOff>
    </xdr:from>
    <xdr:to>
      <xdr:col>2</xdr:col>
      <xdr:colOff>663575</xdr:colOff>
      <xdr:row>2</xdr:row>
      <xdr:rowOff>176614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FCD901-AB68-400C-B51D-9EBB6266A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0"/>
          <a:ext cx="596900" cy="5576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95.3\same\COORDENADORES\1.%20Relat&#243;rios%20de%20Atividades%20-%20GERAL\3.%20RELATORIOS%202019\2.4%20RELAT&#211;RIO%20-%20SUEMTS-%202019\SUEMTS%20-%202019%20re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95.203\same\COORDENADORES\1.%20Relat&#243;rios%20de%20Atividades%20-%20GERAL\SUEMTS%20-%202019%20-%20REVIS&#195;O%20NOVO%20CONTRA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95.203\same\COORDENADORES\1.%20Relat&#243;rios%20de%20Atividades%20-%20GERAL\3.%20RELATORIOS%202019\2.4%20RELAT&#211;RIO%20-%20SUEMTS-%202019\C&#243;pia%20de%20SUEMTS%20-%202019%20-%20REVIS&#195;O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Índice"/>
      <sheetName val="1.GERAL CONTRATADOXREALIZADO I"/>
      <sheetName val="1.1GERAL CONTRATADOXREALIZADOII"/>
      <sheetName val="2.INTERN. MUNIC."/>
      <sheetName val="3.taxa obst "/>
      <sheetName val="4 ATEND. PORTA POR MUNICIPIO"/>
      <sheetName val="5 TOTAL DE SAÍDAS "/>
      <sheetName val="7.Lavanderia"/>
      <sheetName val="6.Exames"/>
      <sheetName val="8.UAN"/>
      <sheetName val="9.Atendimento-classif. de risco"/>
      <sheetName val="cont x 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0">
          <cell r="C100" t="str">
            <v>JAN</v>
          </cell>
          <cell r="D100" t="str">
            <v>FEV</v>
          </cell>
          <cell r="E100" t="str">
            <v>MAR</v>
          </cell>
          <cell r="F100" t="str">
            <v>ABR</v>
          </cell>
          <cell r="G100" t="str">
            <v>MAI</v>
          </cell>
          <cell r="H100" t="str">
            <v>JUN</v>
          </cell>
          <cell r="I100" t="str">
            <v>JUL</v>
          </cell>
          <cell r="J100" t="str">
            <v>AGO</v>
          </cell>
          <cell r="K100" t="str">
            <v>SET</v>
          </cell>
          <cell r="L100" t="str">
            <v>OUT</v>
          </cell>
          <cell r="M100" t="str">
            <v>NOV</v>
          </cell>
          <cell r="N100" t="str">
            <v>DEZ</v>
          </cell>
        </row>
        <row r="101">
          <cell r="C101">
            <v>37430</v>
          </cell>
          <cell r="D101">
            <v>35231</v>
          </cell>
          <cell r="E101">
            <v>44835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334</v>
          </cell>
          <cell r="D102">
            <v>311</v>
          </cell>
          <cell r="E102">
            <v>418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Índice"/>
      <sheetName val="1.cont x real"/>
      <sheetName val="GERAL CONTRATADOXREALIZADO I"/>
      <sheetName val="GERAL CONTRATADOXREALIZADOII"/>
      <sheetName val="2.INTERN. MUNIC."/>
      <sheetName val="3.taxa obst "/>
      <sheetName val="4 ATEND. PORTA POR MUNICIPIO"/>
      <sheetName val="5 TOTAL DE SAÍDAS "/>
      <sheetName val="6.Exames"/>
      <sheetName val="7.Lavanderia"/>
      <sheetName val="8.UAN"/>
      <sheetName val="9.Atendimento-classif. de risco"/>
      <sheetName val="Planilha1"/>
    </sheetNames>
    <sheetDataSet>
      <sheetData sheetId="0"/>
      <sheetData sheetId="1"/>
      <sheetData sheetId="2">
        <row r="100">
          <cell r="C100" t="str">
            <v>JAN</v>
          </cell>
          <cell r="D100" t="str">
            <v>FEV</v>
          </cell>
          <cell r="E100" t="str">
            <v>MAR</v>
          </cell>
          <cell r="F100" t="str">
            <v>ABR</v>
          </cell>
          <cell r="G100" t="str">
            <v>MAI</v>
          </cell>
          <cell r="H100" t="str">
            <v>JUN</v>
          </cell>
          <cell r="I100" t="str">
            <v>JUL</v>
          </cell>
          <cell r="J100" t="str">
            <v>AGO</v>
          </cell>
          <cell r="K100" t="str">
            <v>SET</v>
          </cell>
          <cell r="L100" t="str">
            <v>OUT</v>
          </cell>
          <cell r="M100" t="str">
            <v>NOV</v>
          </cell>
          <cell r="N100" t="str">
            <v>DEZ</v>
          </cell>
        </row>
        <row r="101">
          <cell r="C101">
            <v>37430</v>
          </cell>
          <cell r="D101">
            <v>35231</v>
          </cell>
          <cell r="E101">
            <v>44835</v>
          </cell>
          <cell r="F101">
            <v>47044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334</v>
          </cell>
          <cell r="D102">
            <v>311</v>
          </cell>
          <cell r="E102">
            <v>418</v>
          </cell>
          <cell r="F102">
            <v>474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Índice"/>
      <sheetName val="1.cont x real"/>
      <sheetName val="GERAL CONTRATADOXREALIZADO I"/>
      <sheetName val="GERAL CONTRATADOXREALIZADOII"/>
      <sheetName val="2.SAIDAS. MUNIC."/>
      <sheetName val="3.taxa obst "/>
      <sheetName val="4 ATEND. PORTA POR MUNICIPIO"/>
      <sheetName val="5 TOTAL DE SAÍDAS "/>
      <sheetName val="6.Exames"/>
      <sheetName val="7.Lavanderia"/>
      <sheetName val="8.UAN"/>
      <sheetName val="9.Atendimento-classif. de risco"/>
    </sheetNames>
    <sheetDataSet>
      <sheetData sheetId="0"/>
      <sheetData sheetId="1"/>
      <sheetData sheetId="2">
        <row r="100">
          <cell r="C100" t="str">
            <v>JAN</v>
          </cell>
          <cell r="D100" t="str">
            <v>FEV</v>
          </cell>
          <cell r="E100" t="str">
            <v>MAR</v>
          </cell>
          <cell r="F100" t="str">
            <v>ABR</v>
          </cell>
          <cell r="G100" t="str">
            <v>MAI</v>
          </cell>
          <cell r="H100" t="str">
            <v>JUN</v>
          </cell>
          <cell r="I100" t="str">
            <v>JUL</v>
          </cell>
          <cell r="J100" t="str">
            <v>AGO</v>
          </cell>
          <cell r="K100" t="str">
            <v>SET</v>
          </cell>
          <cell r="L100" t="str">
            <v>OUT</v>
          </cell>
          <cell r="M100" t="str">
            <v>NOV</v>
          </cell>
          <cell r="N100" t="str">
            <v>DEZ</v>
          </cell>
        </row>
        <row r="101">
          <cell r="C101">
            <v>37430</v>
          </cell>
          <cell r="D101">
            <v>35231</v>
          </cell>
          <cell r="E101">
            <v>44835</v>
          </cell>
          <cell r="F101">
            <v>47044</v>
          </cell>
          <cell r="G101">
            <v>47575</v>
          </cell>
          <cell r="H101">
            <v>46626</v>
          </cell>
          <cell r="I101">
            <v>37088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334</v>
          </cell>
          <cell r="D102">
            <v>311</v>
          </cell>
          <cell r="E102">
            <v>418</v>
          </cell>
          <cell r="F102">
            <v>474</v>
          </cell>
          <cell r="G102">
            <v>463</v>
          </cell>
          <cell r="H102">
            <v>391</v>
          </cell>
          <cell r="I102">
            <v>374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D0C5D-CBC0-4633-A8F2-AA8E1369A957}">
  <dimension ref="A1:W98"/>
  <sheetViews>
    <sheetView view="pageBreakPreview" topLeftCell="A61" zoomScaleNormal="100" zoomScaleSheetLayoutView="100" workbookViewId="0">
      <selection activeCell="D70" sqref="D70"/>
    </sheetView>
  </sheetViews>
  <sheetFormatPr defaultRowHeight="11.25"/>
  <cols>
    <col min="1" max="1" width="6.5703125" style="1" customWidth="1"/>
    <col min="2" max="2" width="24.42578125" style="1" customWidth="1"/>
    <col min="3" max="19" width="7.85546875" style="1" customWidth="1"/>
    <col min="20" max="20" width="9.140625" style="1"/>
    <col min="21" max="21" width="1.28515625" style="1" customWidth="1"/>
    <col min="22" max="16384" width="9.140625" style="1"/>
  </cols>
  <sheetData>
    <row r="1" spans="1:23" ht="15.75" customHeight="1" thickBo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ht="15.75" customHeight="1" thickBot="1">
      <c r="A2" s="153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9">
        <v>2019</v>
      </c>
      <c r="W2" s="160"/>
    </row>
    <row r="3" spans="1:23" ht="15">
      <c r="A3" s="69"/>
      <c r="B3" s="72"/>
      <c r="C3" s="151" t="s">
        <v>45</v>
      </c>
      <c r="D3" s="151"/>
      <c r="E3" s="151"/>
      <c r="F3" s="151"/>
      <c r="G3" s="151"/>
      <c r="H3" s="151"/>
      <c r="I3" s="151"/>
      <c r="J3" s="151"/>
      <c r="K3" s="151"/>
      <c r="L3" s="151" t="s">
        <v>46</v>
      </c>
      <c r="M3" s="151"/>
      <c r="N3" s="151"/>
      <c r="O3" s="151"/>
      <c r="P3" s="151"/>
      <c r="Q3" s="151"/>
      <c r="R3" s="151"/>
      <c r="S3" s="151"/>
      <c r="T3" s="151"/>
      <c r="U3" s="111"/>
      <c r="V3" s="111"/>
      <c r="W3" s="111"/>
    </row>
    <row r="4" spans="1:23" ht="15">
      <c r="A4" s="145" t="s">
        <v>23</v>
      </c>
      <c r="B4" s="137" t="s">
        <v>26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8"/>
      <c r="U4" s="111"/>
      <c r="V4" s="111"/>
      <c r="W4" s="111"/>
    </row>
    <row r="5" spans="1:23" ht="15">
      <c r="A5" s="152"/>
      <c r="B5" s="147" t="s">
        <v>1</v>
      </c>
      <c r="C5" s="147" t="s">
        <v>27</v>
      </c>
      <c r="D5" s="147"/>
      <c r="E5" s="147"/>
      <c r="F5" s="147" t="s">
        <v>28</v>
      </c>
      <c r="G5" s="147"/>
      <c r="H5" s="147"/>
      <c r="I5" s="147" t="s">
        <v>29</v>
      </c>
      <c r="J5" s="147"/>
      <c r="K5" s="147"/>
      <c r="L5" s="147" t="s">
        <v>30</v>
      </c>
      <c r="M5" s="147"/>
      <c r="N5" s="147"/>
      <c r="O5" s="147" t="s">
        <v>31</v>
      </c>
      <c r="P5" s="147"/>
      <c r="Q5" s="147"/>
      <c r="R5" s="147" t="s">
        <v>32</v>
      </c>
      <c r="S5" s="147"/>
      <c r="T5" s="147"/>
      <c r="U5" s="111"/>
      <c r="V5" s="131" t="s">
        <v>33</v>
      </c>
      <c r="W5" s="132"/>
    </row>
    <row r="6" spans="1:23" ht="15" customHeight="1">
      <c r="A6" s="152"/>
      <c r="B6" s="147"/>
      <c r="C6" s="73" t="s">
        <v>34</v>
      </c>
      <c r="D6" s="74" t="s">
        <v>35</v>
      </c>
      <c r="E6" s="75" t="s">
        <v>2</v>
      </c>
      <c r="F6" s="73" t="s">
        <v>34</v>
      </c>
      <c r="G6" s="74" t="s">
        <v>35</v>
      </c>
      <c r="H6" s="75" t="s">
        <v>2</v>
      </c>
      <c r="I6" s="73" t="s">
        <v>34</v>
      </c>
      <c r="J6" s="74" t="s">
        <v>35</v>
      </c>
      <c r="K6" s="75" t="s">
        <v>2</v>
      </c>
      <c r="L6" s="127" t="s">
        <v>58</v>
      </c>
      <c r="M6" s="133"/>
      <c r="N6" s="128"/>
      <c r="O6" s="127" t="s">
        <v>58</v>
      </c>
      <c r="P6" s="133"/>
      <c r="Q6" s="128"/>
      <c r="R6" s="127" t="s">
        <v>58</v>
      </c>
      <c r="S6" s="133"/>
      <c r="T6" s="128"/>
      <c r="U6" s="111"/>
      <c r="V6" s="127" t="s">
        <v>58</v>
      </c>
      <c r="W6" s="128"/>
    </row>
    <row r="7" spans="1:23" ht="15" customHeight="1">
      <c r="A7" s="152"/>
      <c r="B7" s="76" t="s">
        <v>3</v>
      </c>
      <c r="C7" s="77">
        <v>12600</v>
      </c>
      <c r="D7" s="78">
        <v>13028</v>
      </c>
      <c r="E7" s="79">
        <v>1.033968253968254</v>
      </c>
      <c r="F7" s="77">
        <v>12600</v>
      </c>
      <c r="G7" s="78">
        <v>12144</v>
      </c>
      <c r="H7" s="79">
        <v>0.96380952380952378</v>
      </c>
      <c r="I7" s="77">
        <v>12600</v>
      </c>
      <c r="J7" s="78">
        <v>13906</v>
      </c>
      <c r="K7" s="79">
        <v>1.1036507936507935</v>
      </c>
      <c r="L7" s="118">
        <v>14289</v>
      </c>
      <c r="M7" s="119"/>
      <c r="N7" s="120"/>
      <c r="O7" s="118">
        <v>14839</v>
      </c>
      <c r="P7" s="119"/>
      <c r="Q7" s="120"/>
      <c r="R7" s="118">
        <v>13939</v>
      </c>
      <c r="S7" s="119"/>
      <c r="T7" s="120"/>
      <c r="U7" s="111"/>
      <c r="V7" s="118">
        <f>SUM(D7,G7,J7,L7,O7,R7)</f>
        <v>82145</v>
      </c>
      <c r="W7" s="120"/>
    </row>
    <row r="8" spans="1:23" ht="15" customHeight="1">
      <c r="A8" s="152"/>
      <c r="B8" s="76" t="s">
        <v>4</v>
      </c>
      <c r="C8" s="77">
        <v>3744</v>
      </c>
      <c r="D8" s="78">
        <v>2374</v>
      </c>
      <c r="E8" s="79">
        <v>0.63408119658119655</v>
      </c>
      <c r="F8" s="77">
        <v>3744</v>
      </c>
      <c r="G8" s="78">
        <v>2133</v>
      </c>
      <c r="H8" s="79">
        <v>0.56971153846153844</v>
      </c>
      <c r="I8" s="77">
        <v>3744</v>
      </c>
      <c r="J8" s="78">
        <v>2325</v>
      </c>
      <c r="K8" s="79">
        <v>0.62099358974358976</v>
      </c>
      <c r="L8" s="118">
        <v>2557</v>
      </c>
      <c r="M8" s="119"/>
      <c r="N8" s="120"/>
      <c r="O8" s="118">
        <v>2719</v>
      </c>
      <c r="P8" s="119"/>
      <c r="Q8" s="120"/>
      <c r="R8" s="118">
        <v>2396</v>
      </c>
      <c r="S8" s="119"/>
      <c r="T8" s="120"/>
      <c r="U8" s="111"/>
      <c r="V8" s="118">
        <f t="shared" ref="V8:V9" si="0">SUM(D8,G8,J8,L8,O8,R8)</f>
        <v>14504</v>
      </c>
      <c r="W8" s="120"/>
    </row>
    <row r="9" spans="1:23" ht="15" customHeight="1">
      <c r="A9" s="152"/>
      <c r="B9" s="76" t="s">
        <v>5</v>
      </c>
      <c r="C9" s="77">
        <v>1680</v>
      </c>
      <c r="D9" s="78">
        <v>1423</v>
      </c>
      <c r="E9" s="79">
        <v>0.84702380952380951</v>
      </c>
      <c r="F9" s="77">
        <v>1680</v>
      </c>
      <c r="G9" s="78">
        <v>1202</v>
      </c>
      <c r="H9" s="79">
        <v>0.71547619047619049</v>
      </c>
      <c r="I9" s="77">
        <v>1680</v>
      </c>
      <c r="J9" s="78">
        <v>1309</v>
      </c>
      <c r="K9" s="79">
        <v>0.77916666666666667</v>
      </c>
      <c r="L9" s="118">
        <v>1466</v>
      </c>
      <c r="M9" s="119"/>
      <c r="N9" s="120"/>
      <c r="O9" s="118">
        <v>1563</v>
      </c>
      <c r="P9" s="119"/>
      <c r="Q9" s="120"/>
      <c r="R9" s="118">
        <v>1374</v>
      </c>
      <c r="S9" s="119"/>
      <c r="T9" s="120"/>
      <c r="U9" s="111"/>
      <c r="V9" s="118">
        <f t="shared" si="0"/>
        <v>8337</v>
      </c>
      <c r="W9" s="120"/>
    </row>
    <row r="10" spans="1:23" ht="15" customHeight="1">
      <c r="A10" s="152"/>
      <c r="B10" s="99" t="s">
        <v>6</v>
      </c>
      <c r="C10" s="80">
        <v>18024</v>
      </c>
      <c r="D10" s="80">
        <v>16825</v>
      </c>
      <c r="E10" s="81">
        <v>0.9334775854416334</v>
      </c>
      <c r="F10" s="80">
        <v>18024</v>
      </c>
      <c r="G10" s="80">
        <v>15479</v>
      </c>
      <c r="H10" s="81">
        <v>0.85879937860630273</v>
      </c>
      <c r="I10" s="80">
        <v>18024</v>
      </c>
      <c r="J10" s="80">
        <v>17540</v>
      </c>
      <c r="K10" s="81">
        <v>0.97314691522414554</v>
      </c>
      <c r="L10" s="134">
        <v>18312</v>
      </c>
      <c r="M10" s="135"/>
      <c r="N10" s="136"/>
      <c r="O10" s="134">
        <v>19121</v>
      </c>
      <c r="P10" s="135"/>
      <c r="Q10" s="136"/>
      <c r="R10" s="134">
        <v>17709</v>
      </c>
      <c r="S10" s="135"/>
      <c r="T10" s="136"/>
      <c r="U10" s="111"/>
      <c r="V10" s="129">
        <f>SUM(V7:W9)</f>
        <v>104986</v>
      </c>
      <c r="W10" s="130"/>
    </row>
    <row r="11" spans="1:23" ht="15">
      <c r="A11" s="152"/>
      <c r="B11" s="137" t="s">
        <v>7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8"/>
      <c r="U11" s="111"/>
      <c r="V11" s="70"/>
      <c r="W11" s="70"/>
    </row>
    <row r="12" spans="1:23" ht="15">
      <c r="A12" s="152"/>
      <c r="B12" s="147" t="s">
        <v>55</v>
      </c>
      <c r="C12" s="147" t="s">
        <v>27</v>
      </c>
      <c r="D12" s="147"/>
      <c r="E12" s="147"/>
      <c r="F12" s="147" t="s">
        <v>28</v>
      </c>
      <c r="G12" s="147"/>
      <c r="H12" s="147"/>
      <c r="I12" s="147" t="s">
        <v>29</v>
      </c>
      <c r="J12" s="147"/>
      <c r="K12" s="147"/>
      <c r="L12" s="147" t="s">
        <v>30</v>
      </c>
      <c r="M12" s="147"/>
      <c r="N12" s="147"/>
      <c r="O12" s="147" t="s">
        <v>31</v>
      </c>
      <c r="P12" s="147"/>
      <c r="Q12" s="147"/>
      <c r="R12" s="147" t="s">
        <v>32</v>
      </c>
      <c r="S12" s="147"/>
      <c r="T12" s="147"/>
      <c r="U12" s="69"/>
      <c r="V12" s="131" t="s">
        <v>33</v>
      </c>
      <c r="W12" s="132"/>
    </row>
    <row r="13" spans="1:23" ht="15" customHeight="1">
      <c r="A13" s="152"/>
      <c r="B13" s="147"/>
      <c r="C13" s="73" t="s">
        <v>34</v>
      </c>
      <c r="D13" s="74" t="s">
        <v>35</v>
      </c>
      <c r="E13" s="75" t="s">
        <v>2</v>
      </c>
      <c r="F13" s="73" t="s">
        <v>34</v>
      </c>
      <c r="G13" s="74" t="s">
        <v>35</v>
      </c>
      <c r="H13" s="75"/>
      <c r="I13" s="73" t="s">
        <v>34</v>
      </c>
      <c r="J13" s="74" t="s">
        <v>35</v>
      </c>
      <c r="K13" s="75" t="s">
        <v>2</v>
      </c>
      <c r="L13" s="127" t="s">
        <v>58</v>
      </c>
      <c r="M13" s="133"/>
      <c r="N13" s="128"/>
      <c r="O13" s="127" t="s">
        <v>58</v>
      </c>
      <c r="P13" s="133"/>
      <c r="Q13" s="128"/>
      <c r="R13" s="127" t="s">
        <v>58</v>
      </c>
      <c r="S13" s="133"/>
      <c r="T13" s="128"/>
      <c r="U13" s="69"/>
      <c r="V13" s="127" t="s">
        <v>58</v>
      </c>
      <c r="W13" s="128"/>
    </row>
    <row r="14" spans="1:23" ht="15" customHeight="1">
      <c r="A14" s="152"/>
      <c r="B14" s="76" t="s">
        <v>8</v>
      </c>
      <c r="C14" s="77">
        <v>122</v>
      </c>
      <c r="D14" s="78">
        <v>107</v>
      </c>
      <c r="E14" s="79">
        <v>0.87704918032786883</v>
      </c>
      <c r="F14" s="77">
        <v>122</v>
      </c>
      <c r="G14" s="78">
        <v>105</v>
      </c>
      <c r="H14" s="79">
        <v>0.86065573770491799</v>
      </c>
      <c r="I14" s="77">
        <v>122</v>
      </c>
      <c r="J14" s="78">
        <v>128</v>
      </c>
      <c r="K14" s="79">
        <v>1.0491803278688525</v>
      </c>
      <c r="L14" s="118">
        <v>123</v>
      </c>
      <c r="M14" s="119"/>
      <c r="N14" s="120"/>
      <c r="O14" s="118">
        <v>115</v>
      </c>
      <c r="P14" s="119"/>
      <c r="Q14" s="120"/>
      <c r="R14" s="118">
        <v>110</v>
      </c>
      <c r="S14" s="119"/>
      <c r="T14" s="120"/>
      <c r="U14" s="69"/>
      <c r="V14" s="118">
        <f>SUM(D14,G14,J14,L14,O14,R14)</f>
        <v>688</v>
      </c>
      <c r="W14" s="120"/>
    </row>
    <row r="15" spans="1:23" ht="15" customHeight="1">
      <c r="A15" s="152"/>
      <c r="B15" s="76" t="s">
        <v>9</v>
      </c>
      <c r="C15" s="77">
        <v>17</v>
      </c>
      <c r="D15" s="82">
        <v>8</v>
      </c>
      <c r="E15" s="79">
        <v>0.47058823529411764</v>
      </c>
      <c r="F15" s="77">
        <v>17</v>
      </c>
      <c r="G15" s="78">
        <v>9</v>
      </c>
      <c r="H15" s="79">
        <v>0.52941176470588236</v>
      </c>
      <c r="I15" s="77">
        <v>17</v>
      </c>
      <c r="J15" s="78">
        <v>11</v>
      </c>
      <c r="K15" s="79">
        <v>0.6470588235294118</v>
      </c>
      <c r="L15" s="118">
        <v>11</v>
      </c>
      <c r="M15" s="119"/>
      <c r="N15" s="120"/>
      <c r="O15" s="118">
        <v>14</v>
      </c>
      <c r="P15" s="119"/>
      <c r="Q15" s="120"/>
      <c r="R15" s="118">
        <v>9</v>
      </c>
      <c r="S15" s="119"/>
      <c r="T15" s="120"/>
      <c r="U15" s="69"/>
      <c r="V15" s="118">
        <f>SUM(D15,G15,J15,L15,O15,R15)</f>
        <v>62</v>
      </c>
      <c r="W15" s="120"/>
    </row>
    <row r="16" spans="1:23" ht="15" customHeight="1">
      <c r="A16" s="152"/>
      <c r="B16" s="76" t="s">
        <v>3</v>
      </c>
      <c r="C16" s="77">
        <v>104</v>
      </c>
      <c r="D16" s="78">
        <v>172</v>
      </c>
      <c r="E16" s="79">
        <v>1.6538461538461537</v>
      </c>
      <c r="F16" s="77">
        <v>104</v>
      </c>
      <c r="G16" s="78">
        <v>118</v>
      </c>
      <c r="H16" s="79">
        <v>1.1346153846153846</v>
      </c>
      <c r="I16" s="77">
        <v>104</v>
      </c>
      <c r="J16" s="78">
        <v>130</v>
      </c>
      <c r="K16" s="79">
        <v>1.25</v>
      </c>
      <c r="L16" s="118">
        <v>156</v>
      </c>
      <c r="M16" s="119"/>
      <c r="N16" s="120"/>
      <c r="O16" s="118">
        <v>174</v>
      </c>
      <c r="P16" s="119"/>
      <c r="Q16" s="120"/>
      <c r="R16" s="118">
        <v>148</v>
      </c>
      <c r="S16" s="119"/>
      <c r="T16" s="120"/>
      <c r="U16" s="69"/>
      <c r="V16" s="118">
        <f>SUM(D16,G16,J16,L16,O16,R16)</f>
        <v>898</v>
      </c>
      <c r="W16" s="120"/>
    </row>
    <row r="17" spans="1:23" ht="15" customHeight="1">
      <c r="A17" s="146"/>
      <c r="B17" s="99" t="s">
        <v>6</v>
      </c>
      <c r="C17" s="80">
        <v>243</v>
      </c>
      <c r="D17" s="80">
        <v>287</v>
      </c>
      <c r="E17" s="81">
        <v>1.1810699588477367</v>
      </c>
      <c r="F17" s="80">
        <v>243</v>
      </c>
      <c r="G17" s="80">
        <v>232</v>
      </c>
      <c r="H17" s="81">
        <v>0.95473251028806583</v>
      </c>
      <c r="I17" s="80">
        <v>243</v>
      </c>
      <c r="J17" s="80">
        <v>269</v>
      </c>
      <c r="K17" s="81">
        <v>1.1069958847736625</v>
      </c>
      <c r="L17" s="134">
        <v>290</v>
      </c>
      <c r="M17" s="135"/>
      <c r="N17" s="136"/>
      <c r="O17" s="134">
        <v>303</v>
      </c>
      <c r="P17" s="135"/>
      <c r="Q17" s="136"/>
      <c r="R17" s="134">
        <v>267</v>
      </c>
      <c r="S17" s="135"/>
      <c r="T17" s="136"/>
      <c r="U17" s="83"/>
      <c r="V17" s="129">
        <f>SUM(V14:W16)</f>
        <v>1648</v>
      </c>
      <c r="W17" s="130"/>
    </row>
    <row r="18" spans="1:23" s="15" customFormat="1" ht="15">
      <c r="A18" s="84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85"/>
      <c r="V18" s="70"/>
      <c r="W18" s="70"/>
    </row>
    <row r="19" spans="1:23" s="15" customFormat="1" ht="15">
      <c r="A19" s="148" t="s">
        <v>37</v>
      </c>
      <c r="B19" s="137" t="s">
        <v>26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8"/>
      <c r="U19" s="111"/>
      <c r="V19" s="71"/>
      <c r="W19" s="71"/>
    </row>
    <row r="20" spans="1:23" ht="15">
      <c r="A20" s="149"/>
      <c r="B20" s="147" t="s">
        <v>1</v>
      </c>
      <c r="C20" s="147" t="s">
        <v>27</v>
      </c>
      <c r="D20" s="147"/>
      <c r="E20" s="147"/>
      <c r="F20" s="147" t="s">
        <v>28</v>
      </c>
      <c r="G20" s="147"/>
      <c r="H20" s="147"/>
      <c r="I20" s="147" t="s">
        <v>29</v>
      </c>
      <c r="J20" s="147"/>
      <c r="K20" s="147"/>
      <c r="L20" s="147" t="s">
        <v>30</v>
      </c>
      <c r="M20" s="147"/>
      <c r="N20" s="147"/>
      <c r="O20" s="147" t="s">
        <v>31</v>
      </c>
      <c r="P20" s="147"/>
      <c r="Q20" s="147"/>
      <c r="R20" s="147" t="s">
        <v>32</v>
      </c>
      <c r="S20" s="147"/>
      <c r="T20" s="147"/>
      <c r="U20" s="111"/>
      <c r="V20" s="131" t="s">
        <v>33</v>
      </c>
      <c r="W20" s="132"/>
    </row>
    <row r="21" spans="1:23" ht="15" customHeight="1">
      <c r="A21" s="149"/>
      <c r="B21" s="147"/>
      <c r="C21" s="73" t="s">
        <v>34</v>
      </c>
      <c r="D21" s="74" t="s">
        <v>35</v>
      </c>
      <c r="E21" s="75" t="s">
        <v>2</v>
      </c>
      <c r="F21" s="73" t="s">
        <v>34</v>
      </c>
      <c r="G21" s="74" t="s">
        <v>35</v>
      </c>
      <c r="H21" s="75" t="s">
        <v>2</v>
      </c>
      <c r="I21" s="73" t="s">
        <v>34</v>
      </c>
      <c r="J21" s="74" t="s">
        <v>35</v>
      </c>
      <c r="K21" s="75" t="s">
        <v>2</v>
      </c>
      <c r="L21" s="127" t="s">
        <v>58</v>
      </c>
      <c r="M21" s="133"/>
      <c r="N21" s="128"/>
      <c r="O21" s="127" t="s">
        <v>58</v>
      </c>
      <c r="P21" s="133"/>
      <c r="Q21" s="128"/>
      <c r="R21" s="127" t="s">
        <v>58</v>
      </c>
      <c r="S21" s="133"/>
      <c r="T21" s="128"/>
      <c r="U21" s="111"/>
      <c r="V21" s="127" t="s">
        <v>58</v>
      </c>
      <c r="W21" s="128"/>
    </row>
    <row r="22" spans="1:23" ht="15" customHeight="1">
      <c r="A22" s="149"/>
      <c r="B22" s="76" t="s">
        <v>3</v>
      </c>
      <c r="C22" s="78">
        <v>11908</v>
      </c>
      <c r="D22" s="78">
        <v>10659</v>
      </c>
      <c r="E22" s="79">
        <v>0.89511252939200536</v>
      </c>
      <c r="F22" s="78">
        <v>11908</v>
      </c>
      <c r="G22" s="78">
        <v>9332</v>
      </c>
      <c r="H22" s="79">
        <v>0.78367484044339941</v>
      </c>
      <c r="I22" s="78">
        <v>11908</v>
      </c>
      <c r="J22" s="78">
        <v>10685</v>
      </c>
      <c r="K22" s="79">
        <v>0.89729593550554254</v>
      </c>
      <c r="L22" s="118">
        <v>11191</v>
      </c>
      <c r="M22" s="119"/>
      <c r="N22" s="120"/>
      <c r="O22" s="118">
        <v>12665</v>
      </c>
      <c r="P22" s="119"/>
      <c r="Q22" s="120"/>
      <c r="R22" s="118">
        <v>12146</v>
      </c>
      <c r="S22" s="119"/>
      <c r="T22" s="120"/>
      <c r="U22" s="111"/>
      <c r="V22" s="118">
        <f>SUM(D22,G22,J22,L22,O22,R22)</f>
        <v>66678</v>
      </c>
      <c r="W22" s="120"/>
    </row>
    <row r="23" spans="1:23" ht="15" customHeight="1">
      <c r="A23" s="149"/>
      <c r="B23" s="76" t="s">
        <v>22</v>
      </c>
      <c r="C23" s="78">
        <v>1234.6600000000001</v>
      </c>
      <c r="D23" s="78">
        <v>2517</v>
      </c>
      <c r="E23" s="79">
        <v>2.0386179191032348</v>
      </c>
      <c r="F23" s="78">
        <v>1234.6600000000001</v>
      </c>
      <c r="G23" s="78">
        <v>2513</v>
      </c>
      <c r="H23" s="79">
        <v>2.0353781607892052</v>
      </c>
      <c r="I23" s="78">
        <v>1234.6600000000001</v>
      </c>
      <c r="J23" s="78">
        <v>4638</v>
      </c>
      <c r="K23" s="79">
        <v>3.756499765117522</v>
      </c>
      <c r="L23" s="118">
        <v>4956</v>
      </c>
      <c r="M23" s="119"/>
      <c r="N23" s="120"/>
      <c r="O23" s="118">
        <v>4512</v>
      </c>
      <c r="P23" s="119"/>
      <c r="Q23" s="120"/>
      <c r="R23" s="118">
        <v>4725</v>
      </c>
      <c r="S23" s="119"/>
      <c r="T23" s="120"/>
      <c r="U23" s="111"/>
      <c r="V23" s="118">
        <f>SUM(D23,G23,J23,L23,O23,R23)</f>
        <v>23861</v>
      </c>
      <c r="W23" s="120"/>
    </row>
    <row r="24" spans="1:23" ht="15" customHeight="1">
      <c r="A24" s="150"/>
      <c r="B24" s="99" t="s">
        <v>6</v>
      </c>
      <c r="C24" s="80">
        <v>13142.66</v>
      </c>
      <c r="D24" s="80">
        <v>13176</v>
      </c>
      <c r="E24" s="81">
        <v>1.0025367771820926</v>
      </c>
      <c r="F24" s="80">
        <v>13142.66</v>
      </c>
      <c r="G24" s="80">
        <v>11845</v>
      </c>
      <c r="H24" s="81">
        <v>0.90126351895278434</v>
      </c>
      <c r="I24" s="80">
        <v>13142.66</v>
      </c>
      <c r="J24" s="80">
        <v>15323</v>
      </c>
      <c r="K24" s="81">
        <v>1.1658979232514575</v>
      </c>
      <c r="L24" s="134">
        <v>16147</v>
      </c>
      <c r="M24" s="135"/>
      <c r="N24" s="136"/>
      <c r="O24" s="134">
        <v>17177</v>
      </c>
      <c r="P24" s="135"/>
      <c r="Q24" s="136"/>
      <c r="R24" s="134">
        <v>16871</v>
      </c>
      <c r="S24" s="135"/>
      <c r="T24" s="136"/>
      <c r="U24" s="111"/>
      <c r="V24" s="129">
        <f>SUM(V21:W23)</f>
        <v>90539</v>
      </c>
      <c r="W24" s="130"/>
    </row>
    <row r="25" spans="1:23" s="15" customFormat="1" ht="15">
      <c r="A25" s="84"/>
      <c r="B25" s="104"/>
      <c r="C25" s="105"/>
      <c r="D25" s="105"/>
      <c r="E25" s="106"/>
      <c r="F25" s="105"/>
      <c r="G25" s="105"/>
      <c r="H25" s="106"/>
      <c r="I25" s="105"/>
      <c r="J25" s="105"/>
      <c r="K25" s="106"/>
      <c r="L25" s="105"/>
      <c r="M25" s="105"/>
      <c r="N25" s="106"/>
      <c r="O25" s="105"/>
      <c r="P25" s="105"/>
      <c r="Q25" s="106"/>
      <c r="R25" s="105"/>
      <c r="S25" s="105"/>
      <c r="T25" s="106"/>
      <c r="U25" s="111"/>
      <c r="V25" s="70"/>
      <c r="W25" s="70"/>
    </row>
    <row r="26" spans="1:23" s="15" customFormat="1" ht="15">
      <c r="A26" s="156" t="s">
        <v>24</v>
      </c>
      <c r="B26" s="137" t="s">
        <v>26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8"/>
      <c r="U26" s="111"/>
      <c r="V26" s="71"/>
      <c r="W26" s="71"/>
    </row>
    <row r="27" spans="1:23" ht="15">
      <c r="A27" s="157"/>
      <c r="B27" s="147" t="s">
        <v>1</v>
      </c>
      <c r="C27" s="147" t="s">
        <v>27</v>
      </c>
      <c r="D27" s="147"/>
      <c r="E27" s="147"/>
      <c r="F27" s="147" t="s">
        <v>28</v>
      </c>
      <c r="G27" s="147"/>
      <c r="H27" s="147"/>
      <c r="I27" s="147" t="s">
        <v>29</v>
      </c>
      <c r="J27" s="147"/>
      <c r="K27" s="147"/>
      <c r="L27" s="147" t="s">
        <v>30</v>
      </c>
      <c r="M27" s="147"/>
      <c r="N27" s="147"/>
      <c r="O27" s="147" t="s">
        <v>31</v>
      </c>
      <c r="P27" s="147"/>
      <c r="Q27" s="147"/>
      <c r="R27" s="147" t="s">
        <v>32</v>
      </c>
      <c r="S27" s="147"/>
      <c r="T27" s="147"/>
      <c r="U27" s="111"/>
      <c r="V27" s="131" t="s">
        <v>33</v>
      </c>
      <c r="W27" s="132"/>
    </row>
    <row r="28" spans="1:23" ht="15" customHeight="1">
      <c r="A28" s="157"/>
      <c r="B28" s="147"/>
      <c r="C28" s="73" t="s">
        <v>34</v>
      </c>
      <c r="D28" s="86" t="s">
        <v>35</v>
      </c>
      <c r="E28" s="75" t="s">
        <v>2</v>
      </c>
      <c r="F28" s="73" t="s">
        <v>34</v>
      </c>
      <c r="G28" s="86" t="s">
        <v>35</v>
      </c>
      <c r="H28" s="75" t="s">
        <v>2</v>
      </c>
      <c r="I28" s="73" t="s">
        <v>34</v>
      </c>
      <c r="J28" s="86" t="s">
        <v>35</v>
      </c>
      <c r="K28" s="75" t="s">
        <v>2</v>
      </c>
      <c r="L28" s="127" t="s">
        <v>58</v>
      </c>
      <c r="M28" s="133"/>
      <c r="N28" s="128"/>
      <c r="O28" s="127" t="s">
        <v>58</v>
      </c>
      <c r="P28" s="133"/>
      <c r="Q28" s="128"/>
      <c r="R28" s="127" t="s">
        <v>58</v>
      </c>
      <c r="S28" s="133"/>
      <c r="T28" s="128"/>
      <c r="U28" s="111"/>
      <c r="V28" s="127" t="s">
        <v>58</v>
      </c>
      <c r="W28" s="128"/>
    </row>
    <row r="29" spans="1:23" ht="15" customHeight="1">
      <c r="A29" s="157"/>
      <c r="B29" s="76" t="s">
        <v>3</v>
      </c>
      <c r="C29" s="77">
        <v>10000</v>
      </c>
      <c r="D29" s="78">
        <v>7429</v>
      </c>
      <c r="E29" s="79">
        <v>0.7429</v>
      </c>
      <c r="F29" s="77">
        <v>10000</v>
      </c>
      <c r="G29" s="78">
        <v>7907</v>
      </c>
      <c r="H29" s="79">
        <v>0.79069999999999996</v>
      </c>
      <c r="I29" s="77">
        <v>10000</v>
      </c>
      <c r="J29" s="78">
        <v>11972</v>
      </c>
      <c r="K29" s="79">
        <v>1.1972</v>
      </c>
      <c r="L29" s="118">
        <v>12585</v>
      </c>
      <c r="M29" s="119"/>
      <c r="N29" s="120"/>
      <c r="O29" s="118">
        <v>11277</v>
      </c>
      <c r="P29" s="119"/>
      <c r="Q29" s="120"/>
      <c r="R29" s="118">
        <v>12046</v>
      </c>
      <c r="S29" s="119"/>
      <c r="T29" s="120"/>
      <c r="U29" s="111"/>
      <c r="V29" s="118">
        <f>SUM(D29,G29,J29,L29,O29,R29)</f>
        <v>63216</v>
      </c>
      <c r="W29" s="120"/>
    </row>
    <row r="30" spans="1:23" ht="15">
      <c r="A30" s="157"/>
      <c r="B30" s="137" t="s">
        <v>7</v>
      </c>
      <c r="C30" s="137"/>
      <c r="D30" s="155"/>
      <c r="E30" s="137"/>
      <c r="F30" s="137"/>
      <c r="G30" s="155"/>
      <c r="H30" s="137"/>
      <c r="I30" s="137"/>
      <c r="J30" s="155"/>
      <c r="K30" s="137"/>
      <c r="L30" s="137"/>
      <c r="M30" s="155"/>
      <c r="N30" s="137"/>
      <c r="O30" s="137"/>
      <c r="P30" s="137"/>
      <c r="Q30" s="137"/>
      <c r="R30" s="137"/>
      <c r="S30" s="137"/>
      <c r="T30" s="138"/>
      <c r="U30" s="111"/>
      <c r="V30" s="70"/>
      <c r="W30" s="70"/>
    </row>
    <row r="31" spans="1:23" ht="15">
      <c r="A31" s="157"/>
      <c r="B31" s="147" t="s">
        <v>55</v>
      </c>
      <c r="C31" s="147" t="s">
        <v>27</v>
      </c>
      <c r="D31" s="147"/>
      <c r="E31" s="147"/>
      <c r="F31" s="147" t="s">
        <v>28</v>
      </c>
      <c r="G31" s="147"/>
      <c r="H31" s="147"/>
      <c r="I31" s="147" t="s">
        <v>29</v>
      </c>
      <c r="J31" s="147"/>
      <c r="K31" s="147"/>
      <c r="L31" s="147" t="s">
        <v>30</v>
      </c>
      <c r="M31" s="147"/>
      <c r="N31" s="147"/>
      <c r="O31" s="147" t="s">
        <v>31</v>
      </c>
      <c r="P31" s="147"/>
      <c r="Q31" s="147"/>
      <c r="R31" s="147" t="s">
        <v>32</v>
      </c>
      <c r="S31" s="147"/>
      <c r="T31" s="147"/>
      <c r="U31" s="111"/>
      <c r="V31" s="131" t="s">
        <v>33</v>
      </c>
      <c r="W31" s="132"/>
    </row>
    <row r="32" spans="1:23" ht="15" customHeight="1">
      <c r="A32" s="157"/>
      <c r="B32" s="147"/>
      <c r="C32" s="73" t="s">
        <v>34</v>
      </c>
      <c r="D32" s="74" t="s">
        <v>35</v>
      </c>
      <c r="E32" s="75" t="s">
        <v>2</v>
      </c>
      <c r="F32" s="73" t="s">
        <v>34</v>
      </c>
      <c r="G32" s="74" t="s">
        <v>35</v>
      </c>
      <c r="H32" s="75" t="s">
        <v>2</v>
      </c>
      <c r="I32" s="73" t="s">
        <v>34</v>
      </c>
      <c r="J32" s="74" t="s">
        <v>35</v>
      </c>
      <c r="K32" s="75" t="s">
        <v>2</v>
      </c>
      <c r="L32" s="127" t="s">
        <v>58</v>
      </c>
      <c r="M32" s="133"/>
      <c r="N32" s="128"/>
      <c r="O32" s="127" t="s">
        <v>58</v>
      </c>
      <c r="P32" s="133"/>
      <c r="Q32" s="128"/>
      <c r="R32" s="127" t="s">
        <v>58</v>
      </c>
      <c r="S32" s="133"/>
      <c r="T32" s="128"/>
      <c r="U32" s="111"/>
      <c r="V32" s="127" t="s">
        <v>58</v>
      </c>
      <c r="W32" s="128"/>
    </row>
    <row r="33" spans="1:23" ht="15" customHeight="1">
      <c r="A33" s="158"/>
      <c r="B33" s="76"/>
      <c r="C33" s="77">
        <v>67</v>
      </c>
      <c r="D33" s="78">
        <v>47</v>
      </c>
      <c r="E33" s="79">
        <v>0.70149253731343286</v>
      </c>
      <c r="F33" s="77">
        <v>67</v>
      </c>
      <c r="G33" s="78">
        <v>79</v>
      </c>
      <c r="H33" s="79">
        <v>1.1791044776119404</v>
      </c>
      <c r="I33" s="77">
        <v>67</v>
      </c>
      <c r="J33" s="78">
        <v>149</v>
      </c>
      <c r="K33" s="79">
        <v>2.2238805970149254</v>
      </c>
      <c r="L33" s="118">
        <v>184</v>
      </c>
      <c r="M33" s="119"/>
      <c r="N33" s="120"/>
      <c r="O33" s="118">
        <v>160</v>
      </c>
      <c r="P33" s="119"/>
      <c r="Q33" s="120"/>
      <c r="R33" s="118">
        <v>124</v>
      </c>
      <c r="S33" s="119"/>
      <c r="T33" s="120"/>
      <c r="U33" s="111"/>
      <c r="V33" s="118">
        <f>SUM(D33,G33,J33,L33,O33,R33)</f>
        <v>743</v>
      </c>
      <c r="W33" s="120"/>
    </row>
    <row r="34" spans="1:23" ht="15">
      <c r="A34" s="69"/>
      <c r="B34" s="100"/>
      <c r="C34" s="101"/>
      <c r="D34" s="102"/>
      <c r="E34" s="103"/>
      <c r="F34" s="101"/>
      <c r="G34" s="102"/>
      <c r="H34" s="103"/>
      <c r="I34" s="101"/>
      <c r="J34" s="102"/>
      <c r="K34" s="103"/>
      <c r="L34" s="101"/>
      <c r="M34" s="102"/>
      <c r="N34" s="103"/>
      <c r="O34" s="101"/>
      <c r="P34" s="102"/>
      <c r="Q34" s="103"/>
      <c r="R34" s="101"/>
      <c r="S34" s="102"/>
      <c r="T34" s="103"/>
      <c r="U34" s="69"/>
      <c r="V34" s="70"/>
      <c r="W34" s="70"/>
    </row>
    <row r="35" spans="1:23" ht="15">
      <c r="A35" s="69"/>
      <c r="B35" s="87"/>
      <c r="C35" s="147" t="s">
        <v>27</v>
      </c>
      <c r="D35" s="147"/>
      <c r="E35" s="147"/>
      <c r="F35" s="147" t="s">
        <v>28</v>
      </c>
      <c r="G35" s="147"/>
      <c r="H35" s="147"/>
      <c r="I35" s="147" t="s">
        <v>29</v>
      </c>
      <c r="J35" s="147"/>
      <c r="K35" s="147"/>
      <c r="L35" s="147" t="s">
        <v>30</v>
      </c>
      <c r="M35" s="147"/>
      <c r="N35" s="147"/>
      <c r="O35" s="147" t="s">
        <v>31</v>
      </c>
      <c r="P35" s="147"/>
      <c r="Q35" s="147"/>
      <c r="R35" s="147" t="s">
        <v>32</v>
      </c>
      <c r="S35" s="147"/>
      <c r="T35" s="147"/>
      <c r="U35" s="111"/>
      <c r="V35" s="131" t="s">
        <v>33</v>
      </c>
      <c r="W35" s="132"/>
    </row>
    <row r="36" spans="1:23" ht="15">
      <c r="A36" s="69"/>
      <c r="B36" s="87"/>
      <c r="C36" s="73" t="s">
        <v>34</v>
      </c>
      <c r="D36" s="74" t="s">
        <v>35</v>
      </c>
      <c r="E36" s="75" t="s">
        <v>2</v>
      </c>
      <c r="F36" s="73" t="s">
        <v>34</v>
      </c>
      <c r="G36" s="74" t="s">
        <v>35</v>
      </c>
      <c r="H36" s="75" t="s">
        <v>2</v>
      </c>
      <c r="I36" s="73" t="s">
        <v>34</v>
      </c>
      <c r="J36" s="74" t="s">
        <v>35</v>
      </c>
      <c r="K36" s="75" t="s">
        <v>2</v>
      </c>
      <c r="L36" s="73" t="s">
        <v>34</v>
      </c>
      <c r="M36" s="74" t="s">
        <v>35</v>
      </c>
      <c r="N36" s="75" t="s">
        <v>2</v>
      </c>
      <c r="O36" s="73" t="s">
        <v>34</v>
      </c>
      <c r="P36" s="74" t="s">
        <v>35</v>
      </c>
      <c r="Q36" s="75" t="s">
        <v>2</v>
      </c>
      <c r="R36" s="73" t="s">
        <v>34</v>
      </c>
      <c r="S36" s="74" t="s">
        <v>35</v>
      </c>
      <c r="T36" s="75" t="s">
        <v>2</v>
      </c>
      <c r="U36" s="111"/>
      <c r="V36" s="73" t="s">
        <v>34</v>
      </c>
      <c r="W36" s="74" t="s">
        <v>35</v>
      </c>
    </row>
    <row r="37" spans="1:23" ht="15">
      <c r="A37" s="145" t="s">
        <v>25</v>
      </c>
      <c r="B37" s="97" t="s">
        <v>56</v>
      </c>
      <c r="C37" s="77">
        <v>41166.660000000003</v>
      </c>
      <c r="D37" s="77">
        <v>37430</v>
      </c>
      <c r="E37" s="79">
        <v>0.90923091647464227</v>
      </c>
      <c r="F37" s="77">
        <v>41166.660000000003</v>
      </c>
      <c r="G37" s="77">
        <v>35231</v>
      </c>
      <c r="H37" s="79">
        <v>0.8558139037755309</v>
      </c>
      <c r="I37" s="77">
        <v>41166.660000000003</v>
      </c>
      <c r="J37" s="77">
        <v>44835</v>
      </c>
      <c r="K37" s="79">
        <v>1.0891094881148968</v>
      </c>
      <c r="L37" s="77">
        <v>41800</v>
      </c>
      <c r="M37" s="77">
        <v>47044</v>
      </c>
      <c r="N37" s="79">
        <v>1.1254545454545455</v>
      </c>
      <c r="O37" s="77">
        <v>41800</v>
      </c>
      <c r="P37" s="77">
        <v>47575</v>
      </c>
      <c r="Q37" s="79">
        <v>1.138157894736842</v>
      </c>
      <c r="R37" s="77">
        <v>41800</v>
      </c>
      <c r="S37" s="77">
        <v>46626</v>
      </c>
      <c r="T37" s="79">
        <v>1.1154545454545455</v>
      </c>
      <c r="U37" s="111"/>
      <c r="V37" s="78">
        <f>SUM(C37,F37,I37,L37,O37,R37)</f>
        <v>248899.98</v>
      </c>
      <c r="W37" s="113">
        <f>SUM(D37,G37,J37,M37,P37,S37)</f>
        <v>258741</v>
      </c>
    </row>
    <row r="38" spans="1:23" ht="15">
      <c r="A38" s="146"/>
      <c r="B38" s="97" t="s">
        <v>57</v>
      </c>
      <c r="C38" s="77">
        <v>310</v>
      </c>
      <c r="D38" s="77">
        <v>334</v>
      </c>
      <c r="E38" s="79">
        <v>1.0774193548387097</v>
      </c>
      <c r="F38" s="77">
        <v>310</v>
      </c>
      <c r="G38" s="77">
        <v>311</v>
      </c>
      <c r="H38" s="79">
        <v>1.0032258064516129</v>
      </c>
      <c r="I38" s="77">
        <v>310</v>
      </c>
      <c r="J38" s="77">
        <v>418</v>
      </c>
      <c r="K38" s="79">
        <v>1.3483870967741935</v>
      </c>
      <c r="L38" s="77">
        <v>390</v>
      </c>
      <c r="M38" s="77">
        <v>474</v>
      </c>
      <c r="N38" s="79">
        <v>1.2153846153846153</v>
      </c>
      <c r="O38" s="77">
        <v>390</v>
      </c>
      <c r="P38" s="77">
        <v>463</v>
      </c>
      <c r="Q38" s="79">
        <v>1.1871794871794872</v>
      </c>
      <c r="R38" s="77">
        <v>390</v>
      </c>
      <c r="S38" s="77">
        <v>391</v>
      </c>
      <c r="T38" s="79">
        <v>1.0025641025641026</v>
      </c>
      <c r="U38" s="111"/>
      <c r="V38" s="113">
        <f>SUM(C38,F38,I38,L38,O38,R38)</f>
        <v>2100</v>
      </c>
      <c r="W38" s="113">
        <f>SUM(D38,G38,J38,M38,P38,S38)</f>
        <v>2391</v>
      </c>
    </row>
    <row r="39" spans="1:23" s="15" customFormat="1" ht="15.75" thickBot="1">
      <c r="A39" s="84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ht="13.5" thickBot="1">
      <c r="A40" s="153" t="s">
        <v>25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9">
        <v>2019</v>
      </c>
      <c r="W40" s="160"/>
    </row>
    <row r="41" spans="1:23" ht="15">
      <c r="A41" s="69"/>
      <c r="B41" s="88"/>
      <c r="C41" s="151" t="s">
        <v>47</v>
      </c>
      <c r="D41" s="151"/>
      <c r="E41" s="151"/>
      <c r="F41" s="151"/>
      <c r="G41" s="151"/>
      <c r="H41" s="151"/>
      <c r="I41" s="151"/>
      <c r="J41" s="151"/>
      <c r="K41" s="151"/>
      <c r="L41" s="151" t="s">
        <v>48</v>
      </c>
      <c r="M41" s="151"/>
      <c r="N41" s="151"/>
      <c r="O41" s="151"/>
      <c r="P41" s="151"/>
      <c r="Q41" s="151"/>
      <c r="R41" s="151"/>
      <c r="S41" s="151"/>
      <c r="T41" s="151"/>
      <c r="U41" s="111"/>
      <c r="V41" s="111"/>
      <c r="W41" s="111"/>
    </row>
    <row r="42" spans="1:23" ht="15">
      <c r="A42" s="145" t="s">
        <v>23</v>
      </c>
      <c r="B42" s="137" t="s">
        <v>26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8"/>
      <c r="U42" s="111"/>
      <c r="V42" s="111"/>
      <c r="W42" s="111"/>
    </row>
    <row r="43" spans="1:23" ht="15">
      <c r="A43" s="152"/>
      <c r="B43" s="108" t="s">
        <v>1</v>
      </c>
      <c r="C43" s="147" t="s">
        <v>38</v>
      </c>
      <c r="D43" s="147"/>
      <c r="E43" s="147"/>
      <c r="F43" s="147" t="s">
        <v>39</v>
      </c>
      <c r="G43" s="147"/>
      <c r="H43" s="147"/>
      <c r="I43" s="147" t="s">
        <v>40</v>
      </c>
      <c r="J43" s="147"/>
      <c r="K43" s="147"/>
      <c r="L43" s="147" t="s">
        <v>41</v>
      </c>
      <c r="M43" s="147"/>
      <c r="N43" s="147"/>
      <c r="O43" s="147" t="s">
        <v>42</v>
      </c>
      <c r="P43" s="147"/>
      <c r="Q43" s="147"/>
      <c r="R43" s="147" t="s">
        <v>43</v>
      </c>
      <c r="S43" s="147"/>
      <c r="T43" s="147"/>
      <c r="U43" s="111"/>
      <c r="V43" s="131" t="s">
        <v>33</v>
      </c>
      <c r="W43" s="132"/>
    </row>
    <row r="44" spans="1:23" ht="15" customHeight="1">
      <c r="A44" s="152"/>
      <c r="B44" s="76" t="s">
        <v>3</v>
      </c>
      <c r="C44" s="118">
        <v>12506</v>
      </c>
      <c r="D44" s="119"/>
      <c r="E44" s="120"/>
      <c r="F44" s="118">
        <v>14288</v>
      </c>
      <c r="G44" s="119"/>
      <c r="H44" s="120"/>
      <c r="I44" s="121">
        <v>13259</v>
      </c>
      <c r="J44" s="122"/>
      <c r="K44" s="123"/>
      <c r="L44" s="121">
        <v>13882</v>
      </c>
      <c r="M44" s="122"/>
      <c r="N44" s="123"/>
      <c r="O44" s="121"/>
      <c r="P44" s="122"/>
      <c r="Q44" s="123"/>
      <c r="R44" s="121"/>
      <c r="S44" s="122"/>
      <c r="T44" s="123"/>
      <c r="U44" s="111"/>
      <c r="V44" s="118">
        <f>SUM(C44:T44)</f>
        <v>53935</v>
      </c>
      <c r="W44" s="120"/>
    </row>
    <row r="45" spans="1:23" ht="15" customHeight="1">
      <c r="A45" s="152"/>
      <c r="B45" s="76" t="s">
        <v>4</v>
      </c>
      <c r="C45" s="118">
        <v>2400</v>
      </c>
      <c r="D45" s="119"/>
      <c r="E45" s="120"/>
      <c r="F45" s="118">
        <v>2482</v>
      </c>
      <c r="G45" s="119"/>
      <c r="H45" s="120"/>
      <c r="I45" s="121">
        <v>2538</v>
      </c>
      <c r="J45" s="122"/>
      <c r="K45" s="123"/>
      <c r="L45" s="121">
        <v>2640</v>
      </c>
      <c r="M45" s="122"/>
      <c r="N45" s="123"/>
      <c r="O45" s="121"/>
      <c r="P45" s="122"/>
      <c r="Q45" s="123"/>
      <c r="R45" s="121"/>
      <c r="S45" s="122"/>
      <c r="T45" s="123"/>
      <c r="U45" s="111"/>
      <c r="V45" s="118">
        <f t="shared" ref="V45:V46" si="1">SUM(C45:T45)</f>
        <v>10060</v>
      </c>
      <c r="W45" s="120"/>
    </row>
    <row r="46" spans="1:23" ht="15" customHeight="1">
      <c r="A46" s="152"/>
      <c r="B46" s="76" t="s">
        <v>44</v>
      </c>
      <c r="C46" s="118">
        <v>1313</v>
      </c>
      <c r="D46" s="119"/>
      <c r="E46" s="120"/>
      <c r="F46" s="118">
        <v>1320</v>
      </c>
      <c r="G46" s="119"/>
      <c r="H46" s="120"/>
      <c r="I46" s="121">
        <v>1362</v>
      </c>
      <c r="J46" s="122"/>
      <c r="K46" s="123"/>
      <c r="L46" s="121">
        <v>1411</v>
      </c>
      <c r="M46" s="122"/>
      <c r="N46" s="123"/>
      <c r="O46" s="121"/>
      <c r="P46" s="122"/>
      <c r="Q46" s="123"/>
      <c r="R46" s="121"/>
      <c r="S46" s="122"/>
      <c r="T46" s="123"/>
      <c r="U46" s="111"/>
      <c r="V46" s="118">
        <f t="shared" si="1"/>
        <v>5406</v>
      </c>
      <c r="W46" s="120"/>
    </row>
    <row r="47" spans="1:23" ht="15" customHeight="1">
      <c r="A47" s="152"/>
      <c r="B47" s="99" t="s">
        <v>6</v>
      </c>
      <c r="C47" s="134">
        <v>16219</v>
      </c>
      <c r="D47" s="135"/>
      <c r="E47" s="136"/>
      <c r="F47" s="134">
        <v>18090</v>
      </c>
      <c r="G47" s="135"/>
      <c r="H47" s="136"/>
      <c r="I47" s="134">
        <v>17159</v>
      </c>
      <c r="J47" s="135"/>
      <c r="K47" s="136"/>
      <c r="L47" s="134">
        <v>17933</v>
      </c>
      <c r="M47" s="135"/>
      <c r="N47" s="136"/>
      <c r="O47" s="134">
        <v>0</v>
      </c>
      <c r="P47" s="135"/>
      <c r="Q47" s="136"/>
      <c r="R47" s="134">
        <v>0</v>
      </c>
      <c r="S47" s="135"/>
      <c r="T47" s="136"/>
      <c r="U47" s="111"/>
      <c r="V47" s="129">
        <f>SUM(V44:W46)</f>
        <v>69401</v>
      </c>
      <c r="W47" s="130"/>
    </row>
    <row r="48" spans="1:23" ht="15">
      <c r="A48" s="152"/>
      <c r="B48" s="137" t="s">
        <v>7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8"/>
      <c r="U48" s="111"/>
      <c r="V48" s="70"/>
      <c r="W48" s="70"/>
    </row>
    <row r="49" spans="1:23" ht="15">
      <c r="A49" s="152"/>
      <c r="B49" s="108" t="s">
        <v>55</v>
      </c>
      <c r="C49" s="147" t="s">
        <v>38</v>
      </c>
      <c r="D49" s="147"/>
      <c r="E49" s="147"/>
      <c r="F49" s="147" t="s">
        <v>39</v>
      </c>
      <c r="G49" s="147"/>
      <c r="H49" s="147"/>
      <c r="I49" s="147" t="s">
        <v>40</v>
      </c>
      <c r="J49" s="147"/>
      <c r="K49" s="147"/>
      <c r="L49" s="147" t="s">
        <v>41</v>
      </c>
      <c r="M49" s="147"/>
      <c r="N49" s="147"/>
      <c r="O49" s="147" t="s">
        <v>42</v>
      </c>
      <c r="P49" s="147"/>
      <c r="Q49" s="147"/>
      <c r="R49" s="147" t="s">
        <v>43</v>
      </c>
      <c r="S49" s="147"/>
      <c r="T49" s="147"/>
      <c r="U49" s="111"/>
      <c r="V49" s="131" t="s">
        <v>33</v>
      </c>
      <c r="W49" s="132"/>
    </row>
    <row r="50" spans="1:23" ht="15" customHeight="1">
      <c r="A50" s="152"/>
      <c r="B50" s="76" t="s">
        <v>8</v>
      </c>
      <c r="C50" s="118">
        <v>110</v>
      </c>
      <c r="D50" s="119"/>
      <c r="E50" s="120"/>
      <c r="F50" s="118">
        <v>90</v>
      </c>
      <c r="G50" s="119"/>
      <c r="H50" s="120"/>
      <c r="I50" s="121">
        <v>117</v>
      </c>
      <c r="J50" s="122"/>
      <c r="K50" s="123"/>
      <c r="L50" s="121">
        <v>107</v>
      </c>
      <c r="M50" s="122"/>
      <c r="N50" s="123"/>
      <c r="O50" s="121"/>
      <c r="P50" s="122"/>
      <c r="Q50" s="123"/>
      <c r="R50" s="121"/>
      <c r="S50" s="122"/>
      <c r="T50" s="123"/>
      <c r="U50" s="111"/>
      <c r="V50" s="118">
        <f t="shared" ref="V50:V52" si="2">SUM(C50:T50)</f>
        <v>424</v>
      </c>
      <c r="W50" s="120"/>
    </row>
    <row r="51" spans="1:23" ht="15" customHeight="1">
      <c r="A51" s="152"/>
      <c r="B51" s="76" t="s">
        <v>9</v>
      </c>
      <c r="C51" s="124">
        <v>11</v>
      </c>
      <c r="D51" s="125"/>
      <c r="E51" s="126"/>
      <c r="F51" s="118">
        <v>5</v>
      </c>
      <c r="G51" s="119"/>
      <c r="H51" s="120"/>
      <c r="I51" s="121">
        <v>6</v>
      </c>
      <c r="J51" s="122"/>
      <c r="K51" s="123"/>
      <c r="L51" s="121">
        <v>8</v>
      </c>
      <c r="M51" s="122"/>
      <c r="N51" s="123"/>
      <c r="O51" s="121"/>
      <c r="P51" s="122"/>
      <c r="Q51" s="123"/>
      <c r="R51" s="121"/>
      <c r="S51" s="122"/>
      <c r="T51" s="123"/>
      <c r="U51" s="111"/>
      <c r="V51" s="118">
        <f t="shared" si="2"/>
        <v>30</v>
      </c>
      <c r="W51" s="120"/>
    </row>
    <row r="52" spans="1:23" ht="15" customHeight="1">
      <c r="A52" s="152"/>
      <c r="B52" s="76" t="s">
        <v>3</v>
      </c>
      <c r="C52" s="118">
        <v>167</v>
      </c>
      <c r="D52" s="119"/>
      <c r="E52" s="120"/>
      <c r="F52" s="118">
        <v>165</v>
      </c>
      <c r="G52" s="119"/>
      <c r="H52" s="120"/>
      <c r="I52" s="121">
        <v>156</v>
      </c>
      <c r="J52" s="122"/>
      <c r="K52" s="123"/>
      <c r="L52" s="121">
        <v>163</v>
      </c>
      <c r="M52" s="122"/>
      <c r="N52" s="123"/>
      <c r="O52" s="121"/>
      <c r="P52" s="122"/>
      <c r="Q52" s="123"/>
      <c r="R52" s="121"/>
      <c r="S52" s="122"/>
      <c r="T52" s="123"/>
      <c r="U52" s="111"/>
      <c r="V52" s="118">
        <f t="shared" si="2"/>
        <v>651</v>
      </c>
      <c r="W52" s="120"/>
    </row>
    <row r="53" spans="1:23" ht="15">
      <c r="A53" s="146"/>
      <c r="B53" s="99" t="s">
        <v>6</v>
      </c>
      <c r="C53" s="134">
        <v>288</v>
      </c>
      <c r="D53" s="135"/>
      <c r="E53" s="136"/>
      <c r="F53" s="134">
        <v>260</v>
      </c>
      <c r="G53" s="135"/>
      <c r="H53" s="136"/>
      <c r="I53" s="134">
        <v>279</v>
      </c>
      <c r="J53" s="135"/>
      <c r="K53" s="136"/>
      <c r="L53" s="134">
        <v>278</v>
      </c>
      <c r="M53" s="135"/>
      <c r="N53" s="136"/>
      <c r="O53" s="134">
        <v>0</v>
      </c>
      <c r="P53" s="135"/>
      <c r="Q53" s="136"/>
      <c r="R53" s="134">
        <v>0</v>
      </c>
      <c r="S53" s="135"/>
      <c r="T53" s="136"/>
      <c r="U53" s="111"/>
      <c r="V53" s="129">
        <f>SUM(V50:W52)</f>
        <v>1105</v>
      </c>
      <c r="W53" s="130"/>
    </row>
    <row r="54" spans="1:23" ht="15" customHeight="1">
      <c r="A54" s="69"/>
      <c r="B54" s="89"/>
      <c r="C54" s="90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0"/>
      <c r="V54" s="70"/>
      <c r="W54" s="70"/>
    </row>
    <row r="55" spans="1:23" ht="15">
      <c r="A55" s="148" t="s">
        <v>37</v>
      </c>
      <c r="B55" s="137" t="s">
        <v>26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8"/>
      <c r="U55" s="114"/>
      <c r="V55" s="111"/>
      <c r="W55" s="111"/>
    </row>
    <row r="56" spans="1:23">
      <c r="A56" s="149"/>
      <c r="B56" s="108" t="s">
        <v>1</v>
      </c>
      <c r="C56" s="147" t="s">
        <v>38</v>
      </c>
      <c r="D56" s="147"/>
      <c r="E56" s="147"/>
      <c r="F56" s="147" t="s">
        <v>39</v>
      </c>
      <c r="G56" s="147"/>
      <c r="H56" s="147"/>
      <c r="I56" s="147" t="s">
        <v>40</v>
      </c>
      <c r="J56" s="147"/>
      <c r="K56" s="147"/>
      <c r="L56" s="147" t="s">
        <v>41</v>
      </c>
      <c r="M56" s="147"/>
      <c r="N56" s="147"/>
      <c r="O56" s="147" t="s">
        <v>42</v>
      </c>
      <c r="P56" s="147"/>
      <c r="Q56" s="147"/>
      <c r="R56" s="147" t="s">
        <v>43</v>
      </c>
      <c r="S56" s="147"/>
      <c r="T56" s="147"/>
      <c r="U56" s="115"/>
      <c r="V56" s="131" t="s">
        <v>33</v>
      </c>
      <c r="W56" s="132"/>
    </row>
    <row r="57" spans="1:23" ht="15" customHeight="1">
      <c r="A57" s="149"/>
      <c r="B57" s="76" t="s">
        <v>3</v>
      </c>
      <c r="C57" s="118">
        <v>10864</v>
      </c>
      <c r="D57" s="119"/>
      <c r="E57" s="120"/>
      <c r="F57" s="118">
        <v>10659</v>
      </c>
      <c r="G57" s="119"/>
      <c r="H57" s="120"/>
      <c r="I57" s="121">
        <v>10401</v>
      </c>
      <c r="J57" s="122"/>
      <c r="K57" s="123"/>
      <c r="L57" s="121">
        <v>11173</v>
      </c>
      <c r="M57" s="122"/>
      <c r="N57" s="123"/>
      <c r="O57" s="121"/>
      <c r="P57" s="122"/>
      <c r="Q57" s="123"/>
      <c r="R57" s="121"/>
      <c r="S57" s="122"/>
      <c r="T57" s="123"/>
      <c r="U57" s="111"/>
      <c r="V57" s="118">
        <f>SUM(C57:T57)</f>
        <v>43097</v>
      </c>
      <c r="W57" s="120"/>
    </row>
    <row r="58" spans="1:23" ht="15" customHeight="1">
      <c r="A58" s="149"/>
      <c r="B58" s="76" t="s">
        <v>22</v>
      </c>
      <c r="C58" s="118">
        <v>2503</v>
      </c>
      <c r="D58" s="119"/>
      <c r="E58" s="120"/>
      <c r="F58" s="118">
        <v>3533</v>
      </c>
      <c r="G58" s="119"/>
      <c r="H58" s="120"/>
      <c r="I58" s="121">
        <v>3805</v>
      </c>
      <c r="J58" s="122"/>
      <c r="K58" s="123"/>
      <c r="L58" s="121">
        <v>4322</v>
      </c>
      <c r="M58" s="122"/>
      <c r="N58" s="123"/>
      <c r="O58" s="121"/>
      <c r="P58" s="122"/>
      <c r="Q58" s="123"/>
      <c r="R58" s="121"/>
      <c r="S58" s="122"/>
      <c r="T58" s="123"/>
      <c r="U58" s="111"/>
      <c r="V58" s="118">
        <f>SUM(C58:T58)</f>
        <v>14163</v>
      </c>
      <c r="W58" s="120"/>
    </row>
    <row r="59" spans="1:23" ht="15">
      <c r="A59" s="150"/>
      <c r="B59" s="99" t="s">
        <v>6</v>
      </c>
      <c r="C59" s="134">
        <v>13367</v>
      </c>
      <c r="D59" s="135"/>
      <c r="E59" s="136"/>
      <c r="F59" s="134">
        <v>14192</v>
      </c>
      <c r="G59" s="135"/>
      <c r="H59" s="136"/>
      <c r="I59" s="134">
        <v>14206</v>
      </c>
      <c r="J59" s="135"/>
      <c r="K59" s="136"/>
      <c r="L59" s="134">
        <v>15495</v>
      </c>
      <c r="M59" s="135"/>
      <c r="N59" s="136"/>
      <c r="O59" s="134">
        <v>0</v>
      </c>
      <c r="P59" s="135"/>
      <c r="Q59" s="136"/>
      <c r="R59" s="134">
        <v>0</v>
      </c>
      <c r="S59" s="135"/>
      <c r="T59" s="136"/>
      <c r="U59" s="111"/>
      <c r="V59" s="129">
        <f>SUM(V57:W58)</f>
        <v>57260</v>
      </c>
      <c r="W59" s="130"/>
    </row>
    <row r="60" spans="1:23" ht="15" customHeight="1">
      <c r="A60" s="9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70"/>
      <c r="W60" s="70"/>
    </row>
    <row r="61" spans="1:23" ht="15">
      <c r="A61" s="140" t="s">
        <v>24</v>
      </c>
      <c r="B61" s="137" t="s">
        <v>26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8"/>
      <c r="U61" s="111"/>
      <c r="V61" s="111"/>
      <c r="W61" s="111"/>
    </row>
    <row r="62" spans="1:23" ht="15">
      <c r="A62" s="141"/>
      <c r="B62" s="109" t="s">
        <v>1</v>
      </c>
      <c r="C62" s="131" t="s">
        <v>38</v>
      </c>
      <c r="D62" s="139"/>
      <c r="E62" s="132"/>
      <c r="F62" s="131" t="s">
        <v>39</v>
      </c>
      <c r="G62" s="139"/>
      <c r="H62" s="132"/>
      <c r="I62" s="131" t="s">
        <v>40</v>
      </c>
      <c r="J62" s="139"/>
      <c r="K62" s="132"/>
      <c r="L62" s="131" t="s">
        <v>41</v>
      </c>
      <c r="M62" s="139"/>
      <c r="N62" s="132"/>
      <c r="O62" s="131" t="s">
        <v>42</v>
      </c>
      <c r="P62" s="139"/>
      <c r="Q62" s="132"/>
      <c r="R62" s="131" t="s">
        <v>43</v>
      </c>
      <c r="S62" s="139"/>
      <c r="T62" s="132"/>
      <c r="U62" s="111"/>
      <c r="V62" s="131" t="s">
        <v>33</v>
      </c>
      <c r="W62" s="132"/>
    </row>
    <row r="63" spans="1:23" ht="15" customHeight="1">
      <c r="A63" s="141"/>
      <c r="B63" s="76" t="s">
        <v>3</v>
      </c>
      <c r="C63" s="143">
        <v>7502</v>
      </c>
      <c r="D63" s="119"/>
      <c r="E63" s="144"/>
      <c r="F63" s="143">
        <v>9693</v>
      </c>
      <c r="G63" s="119"/>
      <c r="H63" s="144"/>
      <c r="I63" s="143">
        <v>10793</v>
      </c>
      <c r="J63" s="119"/>
      <c r="K63" s="144"/>
      <c r="L63" s="121">
        <v>11949</v>
      </c>
      <c r="M63" s="122"/>
      <c r="N63" s="123"/>
      <c r="O63" s="121"/>
      <c r="P63" s="122"/>
      <c r="Q63" s="123"/>
      <c r="R63" s="121"/>
      <c r="S63" s="122"/>
      <c r="T63" s="123"/>
      <c r="U63" s="111"/>
      <c r="V63" s="118">
        <f>SUM(C63:T63)</f>
        <v>39937</v>
      </c>
      <c r="W63" s="120"/>
    </row>
    <row r="64" spans="1:23" ht="15">
      <c r="A64" s="141"/>
      <c r="B64" s="137" t="s">
        <v>7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8"/>
      <c r="U64" s="111"/>
      <c r="V64" s="70"/>
      <c r="W64" s="70"/>
    </row>
    <row r="65" spans="1:23" ht="15">
      <c r="A65" s="141"/>
      <c r="B65" s="108" t="s">
        <v>55</v>
      </c>
      <c r="C65" s="131" t="s">
        <v>38</v>
      </c>
      <c r="D65" s="139"/>
      <c r="E65" s="132"/>
      <c r="F65" s="131" t="s">
        <v>39</v>
      </c>
      <c r="G65" s="139"/>
      <c r="H65" s="132"/>
      <c r="I65" s="131" t="s">
        <v>40</v>
      </c>
      <c r="J65" s="139"/>
      <c r="K65" s="132"/>
      <c r="L65" s="131" t="s">
        <v>41</v>
      </c>
      <c r="M65" s="139"/>
      <c r="N65" s="132"/>
      <c r="O65" s="131" t="s">
        <v>42</v>
      </c>
      <c r="P65" s="139"/>
      <c r="Q65" s="132"/>
      <c r="R65" s="131" t="s">
        <v>43</v>
      </c>
      <c r="S65" s="139"/>
      <c r="T65" s="132"/>
      <c r="U65" s="111"/>
      <c r="V65" s="131" t="s">
        <v>33</v>
      </c>
      <c r="W65" s="132"/>
    </row>
    <row r="66" spans="1:23" ht="15" customHeight="1">
      <c r="A66" s="142"/>
      <c r="B66" s="76"/>
      <c r="C66" s="118">
        <v>86</v>
      </c>
      <c r="D66" s="119"/>
      <c r="E66" s="120"/>
      <c r="F66" s="118">
        <v>140</v>
      </c>
      <c r="G66" s="119"/>
      <c r="H66" s="120"/>
      <c r="I66" s="121">
        <v>109</v>
      </c>
      <c r="J66" s="122"/>
      <c r="K66" s="123"/>
      <c r="L66" s="121">
        <v>147</v>
      </c>
      <c r="M66" s="122"/>
      <c r="N66" s="123"/>
      <c r="O66" s="121"/>
      <c r="P66" s="122"/>
      <c r="Q66" s="123"/>
      <c r="R66" s="121"/>
      <c r="S66" s="122"/>
      <c r="T66" s="123"/>
      <c r="U66" s="111"/>
      <c r="V66" s="118">
        <f>SUM(C66:T66)</f>
        <v>482</v>
      </c>
      <c r="W66" s="120"/>
    </row>
    <row r="67" spans="1:23" ht="15">
      <c r="A67" s="92"/>
      <c r="B67" s="69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70"/>
      <c r="W67" s="70"/>
    </row>
    <row r="68" spans="1:23" ht="15">
      <c r="A68" s="69"/>
      <c r="B68" s="100"/>
      <c r="C68" s="131" t="s">
        <v>38</v>
      </c>
      <c r="D68" s="139"/>
      <c r="E68" s="132"/>
      <c r="F68" s="131" t="s">
        <v>39</v>
      </c>
      <c r="G68" s="139"/>
      <c r="H68" s="132"/>
      <c r="I68" s="131" t="s">
        <v>40</v>
      </c>
      <c r="J68" s="139"/>
      <c r="K68" s="132"/>
      <c r="L68" s="131" t="s">
        <v>41</v>
      </c>
      <c r="M68" s="139"/>
      <c r="N68" s="132"/>
      <c r="O68" s="131" t="s">
        <v>42</v>
      </c>
      <c r="P68" s="139"/>
      <c r="Q68" s="132"/>
      <c r="R68" s="131" t="s">
        <v>43</v>
      </c>
      <c r="S68" s="139"/>
      <c r="T68" s="132"/>
      <c r="U68" s="111"/>
      <c r="V68" s="131" t="s">
        <v>33</v>
      </c>
      <c r="W68" s="132" t="s">
        <v>33</v>
      </c>
    </row>
    <row r="69" spans="1:23" ht="15">
      <c r="A69" s="69"/>
      <c r="B69" s="100"/>
      <c r="C69" s="73" t="s">
        <v>34</v>
      </c>
      <c r="D69" s="74" t="s">
        <v>35</v>
      </c>
      <c r="E69" s="75" t="s">
        <v>2</v>
      </c>
      <c r="F69" s="73" t="s">
        <v>34</v>
      </c>
      <c r="G69" s="74" t="s">
        <v>35</v>
      </c>
      <c r="H69" s="75" t="s">
        <v>2</v>
      </c>
      <c r="I69" s="73" t="s">
        <v>34</v>
      </c>
      <c r="J69" s="74" t="s">
        <v>35</v>
      </c>
      <c r="K69" s="75" t="s">
        <v>2</v>
      </c>
      <c r="L69" s="73" t="s">
        <v>34</v>
      </c>
      <c r="M69" s="74" t="s">
        <v>35</v>
      </c>
      <c r="N69" s="75" t="s">
        <v>2</v>
      </c>
      <c r="O69" s="73" t="s">
        <v>34</v>
      </c>
      <c r="P69" s="74" t="s">
        <v>35</v>
      </c>
      <c r="Q69" s="75" t="s">
        <v>2</v>
      </c>
      <c r="R69" s="73" t="s">
        <v>34</v>
      </c>
      <c r="S69" s="74" t="s">
        <v>35</v>
      </c>
      <c r="T69" s="75" t="s">
        <v>2</v>
      </c>
      <c r="U69" s="111"/>
      <c r="V69" s="73" t="s">
        <v>34</v>
      </c>
      <c r="W69" s="74" t="s">
        <v>35</v>
      </c>
    </row>
    <row r="70" spans="1:23" ht="15">
      <c r="A70" s="145" t="s">
        <v>25</v>
      </c>
      <c r="B70" s="97" t="s">
        <v>56</v>
      </c>
      <c r="C70" s="77">
        <v>41800</v>
      </c>
      <c r="D70" s="77">
        <f>SUM(C63,C59,C47)</f>
        <v>37088</v>
      </c>
      <c r="E70" s="79">
        <v>0.88727272727272732</v>
      </c>
      <c r="F70" s="77">
        <v>41800</v>
      </c>
      <c r="G70" s="112">
        <f>SUM(F63,F59,F47)</f>
        <v>41975</v>
      </c>
      <c r="H70" s="79">
        <v>1.0041866028708133</v>
      </c>
      <c r="I70" s="77">
        <v>41800</v>
      </c>
      <c r="J70" s="112">
        <f>SUM(I63,I59,I47)</f>
        <v>42158</v>
      </c>
      <c r="K70" s="79"/>
      <c r="L70" s="77">
        <v>41800</v>
      </c>
      <c r="M70" s="112">
        <f>SUM(L63,L59,L47)</f>
        <v>45377</v>
      </c>
      <c r="N70" s="79"/>
      <c r="O70" s="77">
        <v>41800</v>
      </c>
      <c r="P70" s="112">
        <f>SUM(O63,O59,O47)</f>
        <v>0</v>
      </c>
      <c r="Q70" s="79"/>
      <c r="R70" s="77">
        <v>41800</v>
      </c>
      <c r="S70" s="112">
        <f>SUM(R63,R59,R47)</f>
        <v>0</v>
      </c>
      <c r="T70" s="79"/>
      <c r="U70" s="111"/>
      <c r="V70" s="113">
        <f>SUM(C70,F70,I70,L70,O70,R70)</f>
        <v>250800</v>
      </c>
      <c r="W70" s="113">
        <f>SUM(D70,G70,J70,M70,P70,S70)</f>
        <v>166598</v>
      </c>
    </row>
    <row r="71" spans="1:23" ht="15">
      <c r="A71" s="146"/>
      <c r="B71" s="97" t="s">
        <v>57</v>
      </c>
      <c r="C71" s="77">
        <v>390</v>
      </c>
      <c r="D71" s="112">
        <f>SUM(C66,C53,)</f>
        <v>374</v>
      </c>
      <c r="E71" s="79">
        <v>0.95897435897435901</v>
      </c>
      <c r="F71" s="77">
        <v>390</v>
      </c>
      <c r="G71" s="112">
        <f>SUM(F66,F53,)</f>
        <v>400</v>
      </c>
      <c r="H71" s="79">
        <v>1.0256410256410255</v>
      </c>
      <c r="I71" s="77">
        <v>390</v>
      </c>
      <c r="J71" s="112">
        <f>SUM(I66,I53,)</f>
        <v>388</v>
      </c>
      <c r="K71" s="79"/>
      <c r="L71" s="77">
        <v>390</v>
      </c>
      <c r="M71" s="112">
        <f>SUM(L66,L53,)</f>
        <v>425</v>
      </c>
      <c r="N71" s="79"/>
      <c r="O71" s="77">
        <v>390</v>
      </c>
      <c r="P71" s="112">
        <f>SUM(O66,O53,)</f>
        <v>0</v>
      </c>
      <c r="Q71" s="79"/>
      <c r="R71" s="77">
        <v>390</v>
      </c>
      <c r="S71" s="112">
        <f>SUM(R66,R53,)</f>
        <v>0</v>
      </c>
      <c r="T71" s="79"/>
      <c r="U71" s="111"/>
      <c r="V71" s="113">
        <f>SUM(C71,F71,I71,L71,O71,R71)</f>
        <v>2340</v>
      </c>
      <c r="W71" s="113">
        <f>SUM(D71,G71,J71,M71,P71,S71)</f>
        <v>1587</v>
      </c>
    </row>
    <row r="72" spans="1:23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</row>
    <row r="73" spans="1:23" ht="15">
      <c r="A73" s="69"/>
      <c r="B73" s="69"/>
      <c r="C73" s="93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</row>
    <row r="74" spans="1:23" ht="1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93"/>
      <c r="W74" s="69"/>
    </row>
    <row r="75" spans="1:23" ht="1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93"/>
      <c r="W75" s="69"/>
    </row>
    <row r="76" spans="1:23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</row>
    <row r="77" spans="1:23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</row>
    <row r="78" spans="1:23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</row>
    <row r="79" spans="1:23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</row>
    <row r="80" spans="1:23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</row>
    <row r="81" spans="1:23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</row>
    <row r="82" spans="1:23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</row>
    <row r="83" spans="1:23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</row>
    <row r="84" spans="1:23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1:23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1:23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1:23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1:23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1:23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1:23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1:23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1:23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1:23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1:23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1:23">
      <c r="A95" s="68"/>
      <c r="B95" s="94"/>
      <c r="C95" s="95" t="s">
        <v>10</v>
      </c>
      <c r="D95" s="95" t="s">
        <v>11</v>
      </c>
      <c r="E95" s="95" t="s">
        <v>12</v>
      </c>
      <c r="F95" s="95" t="s">
        <v>13</v>
      </c>
      <c r="G95" s="95" t="s">
        <v>14</v>
      </c>
      <c r="H95" s="95" t="s">
        <v>15</v>
      </c>
      <c r="I95" s="95" t="s">
        <v>16</v>
      </c>
      <c r="J95" s="95" t="s">
        <v>17</v>
      </c>
      <c r="K95" s="95" t="s">
        <v>18</v>
      </c>
      <c r="L95" s="95" t="s">
        <v>19</v>
      </c>
      <c r="M95" s="95" t="s">
        <v>20</v>
      </c>
      <c r="N95" s="95" t="s">
        <v>21</v>
      </c>
      <c r="O95" s="68"/>
      <c r="P95" s="68"/>
      <c r="Q95" s="68"/>
      <c r="R95" s="68"/>
      <c r="S95" s="68"/>
      <c r="T95" s="68"/>
      <c r="U95" s="68"/>
      <c r="V95" s="68"/>
      <c r="W95" s="68"/>
    </row>
    <row r="96" spans="1:23">
      <c r="A96" s="68"/>
      <c r="B96" s="98" t="s">
        <v>56</v>
      </c>
      <c r="C96" s="96">
        <v>37430</v>
      </c>
      <c r="D96" s="96">
        <v>35231</v>
      </c>
      <c r="E96" s="96">
        <v>44835</v>
      </c>
      <c r="F96" s="96">
        <v>47044</v>
      </c>
      <c r="G96" s="96">
        <v>47575</v>
      </c>
      <c r="H96" s="96">
        <v>46626</v>
      </c>
      <c r="I96" s="96">
        <v>37088</v>
      </c>
      <c r="J96" s="96">
        <v>41975</v>
      </c>
      <c r="K96" s="96">
        <f>J70</f>
        <v>42158</v>
      </c>
      <c r="L96" s="96">
        <f>M70</f>
        <v>45377</v>
      </c>
      <c r="M96" s="96">
        <v>0</v>
      </c>
      <c r="N96" s="96">
        <v>0</v>
      </c>
      <c r="O96" s="68"/>
      <c r="P96" s="68"/>
      <c r="Q96" s="68"/>
      <c r="R96" s="68"/>
      <c r="S96" s="68"/>
      <c r="T96" s="68"/>
      <c r="U96" s="68"/>
      <c r="V96" s="68"/>
      <c r="W96" s="68"/>
    </row>
    <row r="97" spans="1:23">
      <c r="A97" s="68"/>
      <c r="B97" s="98" t="s">
        <v>57</v>
      </c>
      <c r="C97" s="96">
        <v>334</v>
      </c>
      <c r="D97" s="96">
        <v>311</v>
      </c>
      <c r="E97" s="96">
        <v>418</v>
      </c>
      <c r="F97" s="96">
        <v>474</v>
      </c>
      <c r="G97" s="96">
        <v>463</v>
      </c>
      <c r="H97" s="96">
        <v>391</v>
      </c>
      <c r="I97" s="96">
        <v>374</v>
      </c>
      <c r="J97" s="96">
        <v>400</v>
      </c>
      <c r="K97" s="96">
        <f>J71</f>
        <v>388</v>
      </c>
      <c r="L97" s="96">
        <f>M71</f>
        <v>425</v>
      </c>
      <c r="M97" s="96">
        <v>0</v>
      </c>
      <c r="N97" s="96">
        <v>0</v>
      </c>
      <c r="O97" s="68"/>
      <c r="P97" s="68"/>
      <c r="Q97" s="68"/>
      <c r="R97" s="68"/>
      <c r="S97" s="68"/>
      <c r="T97" s="68"/>
      <c r="U97" s="68"/>
      <c r="V97" s="68"/>
      <c r="W97" s="68"/>
    </row>
    <row r="98" spans="1:23">
      <c r="R98" s="1" t="s">
        <v>59</v>
      </c>
    </row>
  </sheetData>
  <mergeCells count="278">
    <mergeCell ref="F63:H63"/>
    <mergeCell ref="I63:K63"/>
    <mergeCell ref="L63:N63"/>
    <mergeCell ref="V35:W35"/>
    <mergeCell ref="V43:W43"/>
    <mergeCell ref="V40:W40"/>
    <mergeCell ref="V32:W32"/>
    <mergeCell ref="V33:W33"/>
    <mergeCell ref="V28:W28"/>
    <mergeCell ref="V31:W31"/>
    <mergeCell ref="V59:W59"/>
    <mergeCell ref="V52:W52"/>
    <mergeCell ref="V51:W51"/>
    <mergeCell ref="V57:W57"/>
    <mergeCell ref="V58:W58"/>
    <mergeCell ref="V56:W56"/>
    <mergeCell ref="V53:W53"/>
    <mergeCell ref="V44:W44"/>
    <mergeCell ref="V45:W45"/>
    <mergeCell ref="V46:W46"/>
    <mergeCell ref="V47:W47"/>
    <mergeCell ref="R47:T47"/>
    <mergeCell ref="R44:T44"/>
    <mergeCell ref="R45:T45"/>
    <mergeCell ref="R46:T46"/>
    <mergeCell ref="V50:W50"/>
    <mergeCell ref="V49:W49"/>
    <mergeCell ref="L27:N27"/>
    <mergeCell ref="O27:Q27"/>
    <mergeCell ref="R27:T27"/>
    <mergeCell ref="C44:E44"/>
    <mergeCell ref="C47:E47"/>
    <mergeCell ref="C46:E46"/>
    <mergeCell ref="C45:E45"/>
    <mergeCell ref="F47:H47"/>
    <mergeCell ref="I47:K47"/>
    <mergeCell ref="L47:N47"/>
    <mergeCell ref="O46:Q46"/>
    <mergeCell ref="O47:Q47"/>
    <mergeCell ref="L46:N46"/>
    <mergeCell ref="O44:Q44"/>
    <mergeCell ref="O45:Q45"/>
    <mergeCell ref="F44:H44"/>
    <mergeCell ref="F45:H45"/>
    <mergeCell ref="F46:H46"/>
    <mergeCell ref="I44:K44"/>
    <mergeCell ref="I45:K45"/>
    <mergeCell ref="I46:K46"/>
    <mergeCell ref="L44:N44"/>
    <mergeCell ref="L45:N45"/>
    <mergeCell ref="L32:N32"/>
    <mergeCell ref="A2:U2"/>
    <mergeCell ref="V2:W2"/>
    <mergeCell ref="C3:K3"/>
    <mergeCell ref="L3:T3"/>
    <mergeCell ref="A4:A17"/>
    <mergeCell ref="B4:T4"/>
    <mergeCell ref="B5:B6"/>
    <mergeCell ref="C5:E5"/>
    <mergeCell ref="F5:H5"/>
    <mergeCell ref="I5:K5"/>
    <mergeCell ref="L5:N5"/>
    <mergeCell ref="O5:Q5"/>
    <mergeCell ref="R5:T5"/>
    <mergeCell ref="V5:W5"/>
    <mergeCell ref="B11:T11"/>
    <mergeCell ref="B12:B13"/>
    <mergeCell ref="C12:E12"/>
    <mergeCell ref="F12:H12"/>
    <mergeCell ref="I12:K12"/>
    <mergeCell ref="L12:N12"/>
    <mergeCell ref="O12:Q12"/>
    <mergeCell ref="R12:T12"/>
    <mergeCell ref="V12:W12"/>
    <mergeCell ref="L7:N7"/>
    <mergeCell ref="A19:A24"/>
    <mergeCell ref="B19:T19"/>
    <mergeCell ref="B20:B21"/>
    <mergeCell ref="C20:E20"/>
    <mergeCell ref="C35:E35"/>
    <mergeCell ref="F35:H35"/>
    <mergeCell ref="I35:K35"/>
    <mergeCell ref="L35:N35"/>
    <mergeCell ref="O35:Q35"/>
    <mergeCell ref="R35:T35"/>
    <mergeCell ref="A26:A33"/>
    <mergeCell ref="B26:T26"/>
    <mergeCell ref="F20:H20"/>
    <mergeCell ref="I20:K20"/>
    <mergeCell ref="L20:N20"/>
    <mergeCell ref="O20:Q20"/>
    <mergeCell ref="R20:T20"/>
    <mergeCell ref="L24:N24"/>
    <mergeCell ref="O24:Q24"/>
    <mergeCell ref="R24:T24"/>
    <mergeCell ref="B27:B28"/>
    <mergeCell ref="C27:E27"/>
    <mergeCell ref="F27:H27"/>
    <mergeCell ref="I27:K27"/>
    <mergeCell ref="L28:N28"/>
    <mergeCell ref="O28:Q28"/>
    <mergeCell ref="R28:T28"/>
    <mergeCell ref="O32:Q32"/>
    <mergeCell ref="R32:T32"/>
    <mergeCell ref="L31:N31"/>
    <mergeCell ref="O31:Q31"/>
    <mergeCell ref="R31:T31"/>
    <mergeCell ref="L29:N29"/>
    <mergeCell ref="O29:Q29"/>
    <mergeCell ref="R29:T29"/>
    <mergeCell ref="B30:T30"/>
    <mergeCell ref="B31:B32"/>
    <mergeCell ref="C31:E31"/>
    <mergeCell ref="F31:H31"/>
    <mergeCell ref="I31:K31"/>
    <mergeCell ref="L33:N33"/>
    <mergeCell ref="O33:Q33"/>
    <mergeCell ref="R33:T33"/>
    <mergeCell ref="A37:A38"/>
    <mergeCell ref="C41:K41"/>
    <mergeCell ref="L41:T41"/>
    <mergeCell ref="A42:A53"/>
    <mergeCell ref="B42:T42"/>
    <mergeCell ref="C43:E43"/>
    <mergeCell ref="F43:H43"/>
    <mergeCell ref="I43:K43"/>
    <mergeCell ref="L43:N43"/>
    <mergeCell ref="O43:Q43"/>
    <mergeCell ref="R43:T43"/>
    <mergeCell ref="B48:T48"/>
    <mergeCell ref="C49:E49"/>
    <mergeCell ref="F49:H49"/>
    <mergeCell ref="I49:K49"/>
    <mergeCell ref="A40:U40"/>
    <mergeCell ref="L49:N49"/>
    <mergeCell ref="O49:Q49"/>
    <mergeCell ref="R49:T49"/>
    <mergeCell ref="C53:E53"/>
    <mergeCell ref="F53:H53"/>
    <mergeCell ref="I53:K53"/>
    <mergeCell ref="L53:N53"/>
    <mergeCell ref="O53:Q53"/>
    <mergeCell ref="I56:K56"/>
    <mergeCell ref="L56:N56"/>
    <mergeCell ref="O56:Q56"/>
    <mergeCell ref="R56:T56"/>
    <mergeCell ref="A55:A59"/>
    <mergeCell ref="B55:T55"/>
    <mergeCell ref="C56:E56"/>
    <mergeCell ref="F56:H56"/>
    <mergeCell ref="R53:T53"/>
    <mergeCell ref="C59:E59"/>
    <mergeCell ref="F59:H59"/>
    <mergeCell ref="I59:K59"/>
    <mergeCell ref="L59:N59"/>
    <mergeCell ref="O59:Q59"/>
    <mergeCell ref="R59:T59"/>
    <mergeCell ref="A70:A71"/>
    <mergeCell ref="C68:E68"/>
    <mergeCell ref="F68:H68"/>
    <mergeCell ref="I68:K68"/>
    <mergeCell ref="L68:N68"/>
    <mergeCell ref="O68:Q68"/>
    <mergeCell ref="R68:T68"/>
    <mergeCell ref="I57:K57"/>
    <mergeCell ref="I58:K58"/>
    <mergeCell ref="L57:N57"/>
    <mergeCell ref="L58:N58"/>
    <mergeCell ref="O57:Q57"/>
    <mergeCell ref="O58:Q58"/>
    <mergeCell ref="R57:T57"/>
    <mergeCell ref="R58:T58"/>
    <mergeCell ref="C58:E58"/>
    <mergeCell ref="F57:H57"/>
    <mergeCell ref="F58:H58"/>
    <mergeCell ref="C57:E57"/>
    <mergeCell ref="C66:E66"/>
    <mergeCell ref="F66:H66"/>
    <mergeCell ref="I66:K66"/>
    <mergeCell ref="L66:N66"/>
    <mergeCell ref="O66:Q66"/>
    <mergeCell ref="V68:W68"/>
    <mergeCell ref="V62:W62"/>
    <mergeCell ref="B64:T64"/>
    <mergeCell ref="C65:E65"/>
    <mergeCell ref="F65:H65"/>
    <mergeCell ref="I65:K65"/>
    <mergeCell ref="L65:N65"/>
    <mergeCell ref="O65:Q65"/>
    <mergeCell ref="A61:A66"/>
    <mergeCell ref="B61:T61"/>
    <mergeCell ref="C62:E62"/>
    <mergeCell ref="F62:H62"/>
    <mergeCell ref="O63:Q63"/>
    <mergeCell ref="R63:T63"/>
    <mergeCell ref="R65:T65"/>
    <mergeCell ref="I62:K62"/>
    <mergeCell ref="L62:N62"/>
    <mergeCell ref="O62:Q62"/>
    <mergeCell ref="R62:T62"/>
    <mergeCell ref="R66:T66"/>
    <mergeCell ref="V66:W66"/>
    <mergeCell ref="V65:W65"/>
    <mergeCell ref="V63:W63"/>
    <mergeCell ref="C63:E63"/>
    <mergeCell ref="L6:N6"/>
    <mergeCell ref="O6:Q6"/>
    <mergeCell ref="R6:T6"/>
    <mergeCell ref="L13:N13"/>
    <mergeCell ref="O13:Q13"/>
    <mergeCell ref="R13:T13"/>
    <mergeCell ref="L21:N21"/>
    <mergeCell ref="O21:Q21"/>
    <mergeCell ref="R21:T21"/>
    <mergeCell ref="L17:N17"/>
    <mergeCell ref="O17:Q17"/>
    <mergeCell ref="R17:T17"/>
    <mergeCell ref="L10:N10"/>
    <mergeCell ref="O10:Q10"/>
    <mergeCell ref="R10:T10"/>
    <mergeCell ref="R9:T9"/>
    <mergeCell ref="R8:T8"/>
    <mergeCell ref="R7:T7"/>
    <mergeCell ref="O9:Q9"/>
    <mergeCell ref="O8:Q8"/>
    <mergeCell ref="O7:Q7"/>
    <mergeCell ref="L9:N9"/>
    <mergeCell ref="L8:N8"/>
    <mergeCell ref="L16:N16"/>
    <mergeCell ref="V6:W6"/>
    <mergeCell ref="V29:W29"/>
    <mergeCell ref="V22:W22"/>
    <mergeCell ref="V23:W23"/>
    <mergeCell ref="V13:W13"/>
    <mergeCell ref="V24:W24"/>
    <mergeCell ref="V17:W17"/>
    <mergeCell ref="V14:W14"/>
    <mergeCell ref="V15:W15"/>
    <mergeCell ref="V16:W16"/>
    <mergeCell ref="V8:W8"/>
    <mergeCell ref="V9:W9"/>
    <mergeCell ref="V10:W10"/>
    <mergeCell ref="V27:W27"/>
    <mergeCell ref="V20:W20"/>
    <mergeCell ref="V7:W7"/>
    <mergeCell ref="V21:W21"/>
    <mergeCell ref="C52:E52"/>
    <mergeCell ref="F52:H52"/>
    <mergeCell ref="O52:Q52"/>
    <mergeCell ref="R52:T52"/>
    <mergeCell ref="I52:K52"/>
    <mergeCell ref="L52:N52"/>
    <mergeCell ref="C50:E50"/>
    <mergeCell ref="C51:E51"/>
    <mergeCell ref="F50:H50"/>
    <mergeCell ref="F51:H51"/>
    <mergeCell ref="R50:T50"/>
    <mergeCell ref="R51:T51"/>
    <mergeCell ref="I50:K50"/>
    <mergeCell ref="I51:K51"/>
    <mergeCell ref="L50:N50"/>
    <mergeCell ref="L51:N51"/>
    <mergeCell ref="O50:Q50"/>
    <mergeCell ref="O51:Q51"/>
    <mergeCell ref="L22:N22"/>
    <mergeCell ref="L23:N23"/>
    <mergeCell ref="O22:Q22"/>
    <mergeCell ref="O23:Q23"/>
    <mergeCell ref="R23:T23"/>
    <mergeCell ref="R22:T22"/>
    <mergeCell ref="L15:N15"/>
    <mergeCell ref="L14:N14"/>
    <mergeCell ref="O16:Q16"/>
    <mergeCell ref="O15:Q15"/>
    <mergeCell ref="O14:Q14"/>
    <mergeCell ref="R14:T14"/>
    <mergeCell ref="R15:T15"/>
    <mergeCell ref="R16:T16"/>
  </mergeCells>
  <pageMargins left="0.51181102362204722" right="0.51181102362204722" top="0.78740157480314965" bottom="0.78740157480314965" header="0.31496062992125984" footer="0.31496062992125984"/>
  <pageSetup paperSize="9" scale="67" orientation="landscape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02"/>
  <sheetViews>
    <sheetView view="pageBreakPreview" zoomScaleNormal="100" zoomScaleSheetLayoutView="100" workbookViewId="0">
      <selection activeCell="Z13" sqref="Z13"/>
    </sheetView>
  </sheetViews>
  <sheetFormatPr defaultRowHeight="11.25"/>
  <cols>
    <col min="1" max="1" width="6.5703125" style="1" customWidth="1"/>
    <col min="2" max="2" width="24.42578125" style="1" customWidth="1"/>
    <col min="3" max="19" width="7.85546875" style="1" customWidth="1"/>
    <col min="20" max="20" width="9.140625" style="1"/>
    <col min="21" max="21" width="1.28515625" style="1" customWidth="1"/>
    <col min="22" max="16384" width="9.140625" style="1"/>
  </cols>
  <sheetData>
    <row r="1" spans="1:23" ht="12" thickBot="1"/>
    <row r="2" spans="1:23" ht="15.75" customHeight="1" thickBot="1">
      <c r="A2" s="153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9">
        <v>2019</v>
      </c>
      <c r="W2" s="160"/>
    </row>
    <row r="3" spans="1:23">
      <c r="B3" s="2"/>
      <c r="C3" s="151" t="s">
        <v>45</v>
      </c>
      <c r="D3" s="151"/>
      <c r="E3" s="151"/>
      <c r="F3" s="151"/>
      <c r="G3" s="151"/>
      <c r="H3" s="151"/>
      <c r="I3" s="151"/>
      <c r="J3" s="151"/>
      <c r="K3" s="151"/>
      <c r="L3" s="151" t="s">
        <v>46</v>
      </c>
      <c r="M3" s="151"/>
      <c r="N3" s="151"/>
      <c r="O3" s="151"/>
      <c r="P3" s="151"/>
      <c r="Q3" s="151"/>
      <c r="R3" s="151"/>
      <c r="S3" s="151"/>
      <c r="T3" s="151"/>
    </row>
    <row r="4" spans="1:23">
      <c r="A4" s="145" t="s">
        <v>23</v>
      </c>
      <c r="B4" s="137" t="s">
        <v>26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8"/>
    </row>
    <row r="5" spans="1:23">
      <c r="A5" s="152"/>
      <c r="B5" s="147" t="s">
        <v>1</v>
      </c>
      <c r="C5" s="147" t="s">
        <v>27</v>
      </c>
      <c r="D5" s="147"/>
      <c r="E5" s="147"/>
      <c r="F5" s="147" t="s">
        <v>28</v>
      </c>
      <c r="G5" s="147"/>
      <c r="H5" s="147"/>
      <c r="I5" s="147" t="s">
        <v>29</v>
      </c>
      <c r="J5" s="147"/>
      <c r="K5" s="147"/>
      <c r="L5" s="147" t="s">
        <v>30</v>
      </c>
      <c r="M5" s="147"/>
      <c r="N5" s="147"/>
      <c r="O5" s="147" t="s">
        <v>31</v>
      </c>
      <c r="P5" s="147"/>
      <c r="Q5" s="147"/>
      <c r="R5" s="147" t="s">
        <v>32</v>
      </c>
      <c r="S5" s="147"/>
      <c r="T5" s="147"/>
      <c r="V5" s="131" t="s">
        <v>33</v>
      </c>
      <c r="W5" s="132"/>
    </row>
    <row r="6" spans="1:23">
      <c r="A6" s="152"/>
      <c r="B6" s="147"/>
      <c r="C6" s="3" t="s">
        <v>34</v>
      </c>
      <c r="D6" s="4" t="s">
        <v>35</v>
      </c>
      <c r="E6" s="5" t="s">
        <v>2</v>
      </c>
      <c r="F6" s="3" t="s">
        <v>34</v>
      </c>
      <c r="G6" s="4" t="s">
        <v>35</v>
      </c>
      <c r="H6" s="5" t="s">
        <v>2</v>
      </c>
      <c r="I6" s="3" t="s">
        <v>34</v>
      </c>
      <c r="J6" s="4" t="s">
        <v>35</v>
      </c>
      <c r="K6" s="5" t="s">
        <v>2</v>
      </c>
      <c r="L6" s="3" t="s">
        <v>34</v>
      </c>
      <c r="M6" s="4" t="s">
        <v>35</v>
      </c>
      <c r="N6" s="5" t="s">
        <v>2</v>
      </c>
      <c r="O6" s="3" t="s">
        <v>34</v>
      </c>
      <c r="P6" s="4" t="s">
        <v>35</v>
      </c>
      <c r="Q6" s="5" t="s">
        <v>2</v>
      </c>
      <c r="R6" s="3" t="s">
        <v>34</v>
      </c>
      <c r="S6" s="4" t="s">
        <v>35</v>
      </c>
      <c r="T6" s="5" t="s">
        <v>2</v>
      </c>
      <c r="V6" s="3" t="s">
        <v>34</v>
      </c>
      <c r="W6" s="4" t="s">
        <v>35</v>
      </c>
    </row>
    <row r="7" spans="1:23">
      <c r="A7" s="152"/>
      <c r="B7" s="6" t="s">
        <v>3</v>
      </c>
      <c r="C7" s="7">
        <v>12600</v>
      </c>
      <c r="D7" s="8">
        <v>13028</v>
      </c>
      <c r="E7" s="9">
        <f>D7/C7</f>
        <v>1.033968253968254</v>
      </c>
      <c r="F7" s="7">
        <v>12600</v>
      </c>
      <c r="G7" s="8">
        <v>12144</v>
      </c>
      <c r="H7" s="9">
        <f>G7/F7</f>
        <v>0.96380952380952378</v>
      </c>
      <c r="I7" s="7">
        <v>12600</v>
      </c>
      <c r="J7" s="8">
        <v>13906</v>
      </c>
      <c r="K7" s="9">
        <f>J7/I7</f>
        <v>1.1036507936507935</v>
      </c>
      <c r="L7" s="7">
        <v>12600</v>
      </c>
      <c r="M7" s="8">
        <v>14289</v>
      </c>
      <c r="N7" s="9">
        <f>M7/L7</f>
        <v>1.134047619047619</v>
      </c>
      <c r="O7" s="7">
        <v>12600</v>
      </c>
      <c r="P7" s="8">
        <v>14839</v>
      </c>
      <c r="Q7" s="9">
        <f>P7/O7</f>
        <v>1.1776984126984127</v>
      </c>
      <c r="R7" s="7">
        <v>12600</v>
      </c>
      <c r="S7" s="8">
        <v>13939</v>
      </c>
      <c r="T7" s="9">
        <f>S7/R7</f>
        <v>1.1062698412698413</v>
      </c>
      <c r="V7" s="8">
        <f t="shared" ref="V7:W9" si="0">SUM(C7,F7,I7,L7,O7,R7)</f>
        <v>75600</v>
      </c>
      <c r="W7" s="8">
        <f t="shared" si="0"/>
        <v>82145</v>
      </c>
    </row>
    <row r="8" spans="1:23">
      <c r="A8" s="152"/>
      <c r="B8" s="6" t="s">
        <v>4</v>
      </c>
      <c r="C8" s="7">
        <v>3744</v>
      </c>
      <c r="D8" s="8">
        <v>2374</v>
      </c>
      <c r="E8" s="9">
        <f>D8/C8</f>
        <v>0.63408119658119655</v>
      </c>
      <c r="F8" s="7">
        <v>3744</v>
      </c>
      <c r="G8" s="8">
        <v>2133</v>
      </c>
      <c r="H8" s="9">
        <f>G8/F8</f>
        <v>0.56971153846153844</v>
      </c>
      <c r="I8" s="7">
        <v>3744</v>
      </c>
      <c r="J8" s="8">
        <v>2325</v>
      </c>
      <c r="K8" s="9">
        <f>J8/I8</f>
        <v>0.62099358974358976</v>
      </c>
      <c r="L8" s="7">
        <v>3744</v>
      </c>
      <c r="M8" s="8">
        <v>2557</v>
      </c>
      <c r="N8" s="9">
        <f>M8/L8</f>
        <v>0.68295940170940173</v>
      </c>
      <c r="O8" s="7">
        <v>3744</v>
      </c>
      <c r="P8" s="8">
        <v>2719</v>
      </c>
      <c r="Q8" s="9">
        <f>P8/O8</f>
        <v>0.72622863247863245</v>
      </c>
      <c r="R8" s="7">
        <v>3744</v>
      </c>
      <c r="S8" s="8">
        <v>2396</v>
      </c>
      <c r="T8" s="9">
        <f>S8/R8</f>
        <v>0.6399572649572649</v>
      </c>
      <c r="V8" s="8">
        <f t="shared" si="0"/>
        <v>22464</v>
      </c>
      <c r="W8" s="8">
        <f t="shared" si="0"/>
        <v>14504</v>
      </c>
    </row>
    <row r="9" spans="1:23">
      <c r="A9" s="152"/>
      <c r="B9" s="6" t="s">
        <v>5</v>
      </c>
      <c r="C9" s="7">
        <v>1680</v>
      </c>
      <c r="D9" s="8">
        <v>1423</v>
      </c>
      <c r="E9" s="9">
        <f>D9/C9</f>
        <v>0.84702380952380951</v>
      </c>
      <c r="F9" s="7">
        <v>1680</v>
      </c>
      <c r="G9" s="8">
        <v>1202</v>
      </c>
      <c r="H9" s="9">
        <f>G9/F9</f>
        <v>0.71547619047619049</v>
      </c>
      <c r="I9" s="7">
        <v>1680</v>
      </c>
      <c r="J9" s="8">
        <v>1309</v>
      </c>
      <c r="K9" s="9">
        <f>J9/I9</f>
        <v>0.77916666666666667</v>
      </c>
      <c r="L9" s="7">
        <v>1680</v>
      </c>
      <c r="M9" s="8">
        <v>1466</v>
      </c>
      <c r="N9" s="9">
        <f>M9/L9</f>
        <v>0.87261904761904763</v>
      </c>
      <c r="O9" s="7">
        <v>1680</v>
      </c>
      <c r="P9" s="8">
        <v>1563</v>
      </c>
      <c r="Q9" s="9">
        <f>P9/O9</f>
        <v>0.93035714285714288</v>
      </c>
      <c r="R9" s="7">
        <v>1680</v>
      </c>
      <c r="S9" s="8">
        <v>1374</v>
      </c>
      <c r="T9" s="9">
        <f>S9/R9</f>
        <v>0.81785714285714284</v>
      </c>
      <c r="V9" s="8">
        <f t="shared" si="0"/>
        <v>10080</v>
      </c>
      <c r="W9" s="8">
        <f t="shared" si="0"/>
        <v>8337</v>
      </c>
    </row>
    <row r="10" spans="1:23">
      <c r="A10" s="152"/>
      <c r="B10" s="59" t="s">
        <v>6</v>
      </c>
      <c r="C10" s="10">
        <f>SUM(C7:C9)</f>
        <v>18024</v>
      </c>
      <c r="D10" s="10">
        <f t="shared" ref="D10:S10" si="1">SUM(D7:D9)</f>
        <v>16825</v>
      </c>
      <c r="E10" s="11">
        <f>D10/C10</f>
        <v>0.9334775854416334</v>
      </c>
      <c r="F10" s="10">
        <f t="shared" si="1"/>
        <v>18024</v>
      </c>
      <c r="G10" s="10">
        <f t="shared" si="1"/>
        <v>15479</v>
      </c>
      <c r="H10" s="11">
        <f>G10/F10</f>
        <v>0.85879937860630273</v>
      </c>
      <c r="I10" s="10">
        <f t="shared" si="1"/>
        <v>18024</v>
      </c>
      <c r="J10" s="10">
        <f t="shared" si="1"/>
        <v>17540</v>
      </c>
      <c r="K10" s="11">
        <f>J10/I10</f>
        <v>0.97314691522414554</v>
      </c>
      <c r="L10" s="10">
        <f t="shared" si="1"/>
        <v>18024</v>
      </c>
      <c r="M10" s="10">
        <f t="shared" si="1"/>
        <v>18312</v>
      </c>
      <c r="N10" s="11">
        <f>M10/L10</f>
        <v>1.0159786950732357</v>
      </c>
      <c r="O10" s="10">
        <f t="shared" si="1"/>
        <v>18024</v>
      </c>
      <c r="P10" s="10">
        <f t="shared" si="1"/>
        <v>19121</v>
      </c>
      <c r="Q10" s="11">
        <f>P10/O10</f>
        <v>1.0608632933865956</v>
      </c>
      <c r="R10" s="10">
        <f t="shared" si="1"/>
        <v>18024</v>
      </c>
      <c r="S10" s="10">
        <f t="shared" si="1"/>
        <v>17709</v>
      </c>
      <c r="T10" s="11">
        <f>S10/R10</f>
        <v>0.98252330226364848</v>
      </c>
      <c r="V10" s="12">
        <f>SUM(V7:V9)</f>
        <v>108144</v>
      </c>
      <c r="W10" s="12">
        <f>SUM(W7:W9)</f>
        <v>104986</v>
      </c>
    </row>
    <row r="11" spans="1:23" ht="15">
      <c r="A11" s="152"/>
      <c r="B11" s="137" t="s">
        <v>7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8"/>
      <c r="V11"/>
      <c r="W11"/>
    </row>
    <row r="12" spans="1:23">
      <c r="A12" s="152"/>
      <c r="B12" s="147" t="s">
        <v>55</v>
      </c>
      <c r="C12" s="147" t="s">
        <v>27</v>
      </c>
      <c r="D12" s="147"/>
      <c r="E12" s="147"/>
      <c r="F12" s="147" t="s">
        <v>28</v>
      </c>
      <c r="G12" s="147"/>
      <c r="H12" s="147"/>
      <c r="I12" s="147" t="s">
        <v>29</v>
      </c>
      <c r="J12" s="147"/>
      <c r="K12" s="147"/>
      <c r="L12" s="147" t="s">
        <v>30</v>
      </c>
      <c r="M12" s="147"/>
      <c r="N12" s="147"/>
      <c r="O12" s="147" t="s">
        <v>31</v>
      </c>
      <c r="P12" s="147"/>
      <c r="Q12" s="147"/>
      <c r="R12" s="147" t="s">
        <v>32</v>
      </c>
      <c r="S12" s="147"/>
      <c r="T12" s="147"/>
      <c r="V12" s="131" t="s">
        <v>33</v>
      </c>
      <c r="W12" s="132"/>
    </row>
    <row r="13" spans="1:23">
      <c r="A13" s="152"/>
      <c r="B13" s="147"/>
      <c r="C13" s="3" t="s">
        <v>34</v>
      </c>
      <c r="D13" s="4" t="s">
        <v>35</v>
      </c>
      <c r="E13" s="5" t="s">
        <v>2</v>
      </c>
      <c r="F13" s="3" t="s">
        <v>34</v>
      </c>
      <c r="G13" s="4" t="s">
        <v>35</v>
      </c>
      <c r="H13" s="5"/>
      <c r="I13" s="3" t="s">
        <v>34</v>
      </c>
      <c r="J13" s="4" t="s">
        <v>35</v>
      </c>
      <c r="K13" s="5" t="s">
        <v>2</v>
      </c>
      <c r="L13" s="3" t="s">
        <v>34</v>
      </c>
      <c r="M13" s="4" t="s">
        <v>35</v>
      </c>
      <c r="N13" s="5" t="s">
        <v>2</v>
      </c>
      <c r="O13" s="3" t="s">
        <v>34</v>
      </c>
      <c r="P13" s="4" t="s">
        <v>35</v>
      </c>
      <c r="Q13" s="5" t="s">
        <v>2</v>
      </c>
      <c r="R13" s="3" t="s">
        <v>34</v>
      </c>
      <c r="S13" s="4" t="s">
        <v>35</v>
      </c>
      <c r="T13" s="4" t="s">
        <v>35</v>
      </c>
      <c r="U13" s="5"/>
      <c r="V13" s="3" t="s">
        <v>34</v>
      </c>
      <c r="W13" s="4" t="s">
        <v>35</v>
      </c>
    </row>
    <row r="14" spans="1:23">
      <c r="A14" s="152"/>
      <c r="B14" s="6" t="s">
        <v>8</v>
      </c>
      <c r="C14" s="7">
        <v>122</v>
      </c>
      <c r="D14" s="8">
        <v>107</v>
      </c>
      <c r="E14" s="9">
        <f>D14/C14</f>
        <v>0.87704918032786883</v>
      </c>
      <c r="F14" s="7">
        <v>122</v>
      </c>
      <c r="G14" s="8">
        <v>105</v>
      </c>
      <c r="H14" s="9">
        <f>G14/F14</f>
        <v>0.86065573770491799</v>
      </c>
      <c r="I14" s="7">
        <v>122</v>
      </c>
      <c r="J14" s="8">
        <v>128</v>
      </c>
      <c r="K14" s="9">
        <f>J14/I14</f>
        <v>1.0491803278688525</v>
      </c>
      <c r="L14" s="7">
        <v>122</v>
      </c>
      <c r="M14" s="8">
        <v>123</v>
      </c>
      <c r="N14" s="9">
        <f>M14/L14</f>
        <v>1.0081967213114753</v>
      </c>
      <c r="O14" s="7">
        <v>122</v>
      </c>
      <c r="P14" s="8">
        <v>115</v>
      </c>
      <c r="Q14" s="9">
        <f>P14/O14</f>
        <v>0.94262295081967218</v>
      </c>
      <c r="R14" s="7">
        <v>122</v>
      </c>
      <c r="S14" s="8">
        <v>110</v>
      </c>
      <c r="T14" s="9">
        <f>S14/R14</f>
        <v>0.90163934426229508</v>
      </c>
      <c r="V14" s="8">
        <f t="shared" ref="V14:W16" si="2">SUM(C14,F14,I14,L14,O14,R14)</f>
        <v>732</v>
      </c>
      <c r="W14" s="8">
        <f t="shared" si="2"/>
        <v>688</v>
      </c>
    </row>
    <row r="15" spans="1:23">
      <c r="A15" s="152"/>
      <c r="B15" s="6" t="s">
        <v>9</v>
      </c>
      <c r="C15" s="7">
        <v>17</v>
      </c>
      <c r="D15" s="13">
        <v>8</v>
      </c>
      <c r="E15" s="9">
        <f>D15/C15</f>
        <v>0.47058823529411764</v>
      </c>
      <c r="F15" s="7">
        <v>17</v>
      </c>
      <c r="G15" s="8">
        <v>9</v>
      </c>
      <c r="H15" s="9">
        <f>G15/F15</f>
        <v>0.52941176470588236</v>
      </c>
      <c r="I15" s="7">
        <v>17</v>
      </c>
      <c r="J15" s="8">
        <v>11</v>
      </c>
      <c r="K15" s="9">
        <f>J15/I15</f>
        <v>0.6470588235294118</v>
      </c>
      <c r="L15" s="7">
        <v>17</v>
      </c>
      <c r="M15" s="8">
        <v>11</v>
      </c>
      <c r="N15" s="9">
        <f>M15/L15</f>
        <v>0.6470588235294118</v>
      </c>
      <c r="O15" s="7">
        <v>17</v>
      </c>
      <c r="P15" s="8">
        <v>14</v>
      </c>
      <c r="Q15" s="9">
        <f>P15/O15</f>
        <v>0.82352941176470584</v>
      </c>
      <c r="R15" s="7">
        <v>17</v>
      </c>
      <c r="S15" s="8">
        <v>9</v>
      </c>
      <c r="T15" s="9">
        <f>S15/R15</f>
        <v>0.52941176470588236</v>
      </c>
      <c r="V15" s="8">
        <f t="shared" si="2"/>
        <v>102</v>
      </c>
      <c r="W15" s="8">
        <f t="shared" si="2"/>
        <v>62</v>
      </c>
    </row>
    <row r="16" spans="1:23">
      <c r="A16" s="152"/>
      <c r="B16" s="6" t="s">
        <v>3</v>
      </c>
      <c r="C16" s="7">
        <v>104</v>
      </c>
      <c r="D16" s="8">
        <v>172</v>
      </c>
      <c r="E16" s="9">
        <f>D16/C16</f>
        <v>1.6538461538461537</v>
      </c>
      <c r="F16" s="7">
        <v>104</v>
      </c>
      <c r="G16" s="8">
        <v>118</v>
      </c>
      <c r="H16" s="9">
        <f>G16/F16</f>
        <v>1.1346153846153846</v>
      </c>
      <c r="I16" s="7">
        <v>104</v>
      </c>
      <c r="J16" s="8">
        <v>130</v>
      </c>
      <c r="K16" s="9">
        <f>J16/I16</f>
        <v>1.25</v>
      </c>
      <c r="L16" s="7">
        <v>141</v>
      </c>
      <c r="M16" s="8">
        <v>156</v>
      </c>
      <c r="N16" s="9">
        <f>M16/L16</f>
        <v>1.1063829787234043</v>
      </c>
      <c r="O16" s="7">
        <v>141</v>
      </c>
      <c r="P16" s="8">
        <v>174</v>
      </c>
      <c r="Q16" s="9">
        <f>P16/O16</f>
        <v>1.2340425531914894</v>
      </c>
      <c r="R16" s="7">
        <v>141</v>
      </c>
      <c r="S16" s="8">
        <v>148</v>
      </c>
      <c r="T16" s="9">
        <f>S16/R16</f>
        <v>1.0496453900709219</v>
      </c>
      <c r="V16" s="8">
        <f t="shared" si="2"/>
        <v>735</v>
      </c>
      <c r="W16" s="8">
        <f t="shared" si="2"/>
        <v>898</v>
      </c>
    </row>
    <row r="17" spans="1:23">
      <c r="A17" s="146"/>
      <c r="B17" s="59" t="s">
        <v>6</v>
      </c>
      <c r="C17" s="10">
        <f>SUM(C14:C16)</f>
        <v>243</v>
      </c>
      <c r="D17" s="10">
        <f t="shared" ref="D17:S17" si="3">SUM(D14:D16)</f>
        <v>287</v>
      </c>
      <c r="E17" s="11">
        <f>D17/C17</f>
        <v>1.1810699588477367</v>
      </c>
      <c r="F17" s="10">
        <f t="shared" si="3"/>
        <v>243</v>
      </c>
      <c r="G17" s="10">
        <f t="shared" si="3"/>
        <v>232</v>
      </c>
      <c r="H17" s="11">
        <f>G17/F17</f>
        <v>0.95473251028806583</v>
      </c>
      <c r="I17" s="10">
        <f t="shared" si="3"/>
        <v>243</v>
      </c>
      <c r="J17" s="10">
        <f t="shared" si="3"/>
        <v>269</v>
      </c>
      <c r="K17" s="11">
        <f>J17/I17</f>
        <v>1.1069958847736625</v>
      </c>
      <c r="L17" s="10">
        <f t="shared" si="3"/>
        <v>280</v>
      </c>
      <c r="M17" s="10">
        <f t="shared" si="3"/>
        <v>290</v>
      </c>
      <c r="N17" s="11">
        <f>M17/L17</f>
        <v>1.0357142857142858</v>
      </c>
      <c r="O17" s="10">
        <f t="shared" si="3"/>
        <v>280</v>
      </c>
      <c r="P17" s="10">
        <f t="shared" si="3"/>
        <v>303</v>
      </c>
      <c r="Q17" s="11">
        <f>P17/O17</f>
        <v>1.0821428571428571</v>
      </c>
      <c r="R17" s="10">
        <f t="shared" si="3"/>
        <v>280</v>
      </c>
      <c r="S17" s="10">
        <f t="shared" si="3"/>
        <v>267</v>
      </c>
      <c r="T17" s="11">
        <f>S17/R17</f>
        <v>0.95357142857142863</v>
      </c>
      <c r="U17" s="14"/>
      <c r="V17" s="12">
        <f>SUM(V14:V16)</f>
        <v>1569</v>
      </c>
      <c r="W17" s="12">
        <f>SUM(W14:W16)</f>
        <v>1648</v>
      </c>
    </row>
    <row r="18" spans="1:23" s="15" customFormat="1" ht="1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/>
      <c r="W18"/>
    </row>
    <row r="19" spans="1:23" s="15" customFormat="1">
      <c r="A19" s="148" t="s">
        <v>37</v>
      </c>
      <c r="B19" s="137" t="s">
        <v>26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8"/>
      <c r="U19" s="17"/>
    </row>
    <row r="20" spans="1:23">
      <c r="A20" s="149"/>
      <c r="B20" s="147" t="s">
        <v>1</v>
      </c>
      <c r="C20" s="147" t="s">
        <v>27</v>
      </c>
      <c r="D20" s="147"/>
      <c r="E20" s="147"/>
      <c r="F20" s="147" t="s">
        <v>28</v>
      </c>
      <c r="G20" s="147"/>
      <c r="H20" s="147"/>
      <c r="I20" s="147" t="s">
        <v>29</v>
      </c>
      <c r="J20" s="147"/>
      <c r="K20" s="147"/>
      <c r="L20" s="147" t="s">
        <v>30</v>
      </c>
      <c r="M20" s="147"/>
      <c r="N20" s="147"/>
      <c r="O20" s="147" t="s">
        <v>31</v>
      </c>
      <c r="P20" s="147"/>
      <c r="Q20" s="147"/>
      <c r="R20" s="147" t="s">
        <v>32</v>
      </c>
      <c r="S20" s="147"/>
      <c r="T20" s="147"/>
      <c r="V20" s="131" t="s">
        <v>33</v>
      </c>
      <c r="W20" s="132"/>
    </row>
    <row r="21" spans="1:23">
      <c r="A21" s="149"/>
      <c r="B21" s="147"/>
      <c r="C21" s="3" t="s">
        <v>34</v>
      </c>
      <c r="D21" s="4" t="s">
        <v>35</v>
      </c>
      <c r="E21" s="5" t="s">
        <v>2</v>
      </c>
      <c r="F21" s="3" t="s">
        <v>34</v>
      </c>
      <c r="G21" s="4" t="s">
        <v>35</v>
      </c>
      <c r="H21" s="5" t="s">
        <v>2</v>
      </c>
      <c r="I21" s="3" t="s">
        <v>34</v>
      </c>
      <c r="J21" s="4" t="s">
        <v>35</v>
      </c>
      <c r="K21" s="5" t="s">
        <v>2</v>
      </c>
      <c r="L21" s="3" t="s">
        <v>34</v>
      </c>
      <c r="M21" s="4" t="s">
        <v>35</v>
      </c>
      <c r="N21" s="5" t="s">
        <v>2</v>
      </c>
      <c r="O21" s="3" t="s">
        <v>34</v>
      </c>
      <c r="P21" s="4" t="s">
        <v>35</v>
      </c>
      <c r="Q21" s="5" t="s">
        <v>2</v>
      </c>
      <c r="R21" s="3" t="s">
        <v>34</v>
      </c>
      <c r="S21" s="4" t="s">
        <v>35</v>
      </c>
      <c r="T21" s="5" t="s">
        <v>2</v>
      </c>
      <c r="V21" s="3" t="s">
        <v>34</v>
      </c>
      <c r="W21" s="4" t="s">
        <v>35</v>
      </c>
    </row>
    <row r="22" spans="1:23">
      <c r="A22" s="149"/>
      <c r="B22" s="6" t="s">
        <v>3</v>
      </c>
      <c r="C22" s="8">
        <v>11908</v>
      </c>
      <c r="D22" s="8">
        <v>10659</v>
      </c>
      <c r="E22" s="9">
        <f>D22/C22</f>
        <v>0.89511252939200536</v>
      </c>
      <c r="F22" s="8">
        <v>11908</v>
      </c>
      <c r="G22" s="8">
        <v>9332</v>
      </c>
      <c r="H22" s="9">
        <f>G22/F22</f>
        <v>0.78367484044339941</v>
      </c>
      <c r="I22" s="8">
        <v>11908</v>
      </c>
      <c r="J22" s="8">
        <v>10685</v>
      </c>
      <c r="K22" s="9">
        <f>J22/I22</f>
        <v>0.89729593550554254</v>
      </c>
      <c r="L22" s="8">
        <v>11908</v>
      </c>
      <c r="M22" s="8">
        <v>11191</v>
      </c>
      <c r="N22" s="9">
        <f>M22/L22</f>
        <v>0.93978837756130329</v>
      </c>
      <c r="O22" s="8">
        <v>11908</v>
      </c>
      <c r="P22" s="8">
        <v>12665</v>
      </c>
      <c r="Q22" s="9">
        <f>P22/O22</f>
        <v>1.0635707087672153</v>
      </c>
      <c r="R22" s="8">
        <v>11908</v>
      </c>
      <c r="S22" s="8">
        <v>12146</v>
      </c>
      <c r="T22" s="9">
        <f>S22/R22</f>
        <v>1.0199865636546859</v>
      </c>
      <c r="V22" s="8">
        <f>SUM(C22,F22,I22,L22,O22,R22)</f>
        <v>71448</v>
      </c>
      <c r="W22" s="8">
        <f>SUM(D22,G22,J22,M22,P22,S22)</f>
        <v>66678</v>
      </c>
    </row>
    <row r="23" spans="1:23">
      <c r="A23" s="149"/>
      <c r="B23" s="6" t="s">
        <v>22</v>
      </c>
      <c r="C23" s="8">
        <v>1234.6600000000001</v>
      </c>
      <c r="D23" s="8">
        <v>2517</v>
      </c>
      <c r="E23" s="9">
        <f>D23/C23</f>
        <v>2.0386179191032348</v>
      </c>
      <c r="F23" s="8">
        <v>1234.6600000000001</v>
      </c>
      <c r="G23" s="8">
        <v>2513</v>
      </c>
      <c r="H23" s="9">
        <f>G23/F23</f>
        <v>2.0353781607892052</v>
      </c>
      <c r="I23" s="8">
        <v>1234.6600000000001</v>
      </c>
      <c r="J23" s="8">
        <v>4638</v>
      </c>
      <c r="K23" s="9">
        <f>J23/I23</f>
        <v>3.756499765117522</v>
      </c>
      <c r="L23" s="8">
        <v>1868</v>
      </c>
      <c r="M23" s="8">
        <v>4956</v>
      </c>
      <c r="N23" s="9">
        <f>M23/L23</f>
        <v>2.6531049250535332</v>
      </c>
      <c r="O23" s="8">
        <v>1868</v>
      </c>
      <c r="P23" s="8">
        <v>4512</v>
      </c>
      <c r="Q23" s="9">
        <f>P23/O23</f>
        <v>2.4154175588865097</v>
      </c>
      <c r="R23" s="8">
        <v>1868</v>
      </c>
      <c r="S23" s="8">
        <v>4725</v>
      </c>
      <c r="T23" s="9">
        <f>S23/R23</f>
        <v>2.5294432548179873</v>
      </c>
      <c r="V23" s="8">
        <f>SUM(C23,F23,I23,L23,O23,R23)</f>
        <v>9307.98</v>
      </c>
      <c r="W23" s="8">
        <f>SUM(D23,G23,J23,M23,P23,S23)</f>
        <v>23861</v>
      </c>
    </row>
    <row r="24" spans="1:23">
      <c r="A24" s="150"/>
      <c r="B24" s="59" t="s">
        <v>6</v>
      </c>
      <c r="C24" s="10">
        <f>SUM(C22:C23)</f>
        <v>13142.66</v>
      </c>
      <c r="D24" s="10">
        <f t="shared" ref="D24:S24" si="4">SUM(D22:D23)</f>
        <v>13176</v>
      </c>
      <c r="E24" s="11">
        <f>D24/C24</f>
        <v>1.0025367771820926</v>
      </c>
      <c r="F24" s="10">
        <f t="shared" si="4"/>
        <v>13142.66</v>
      </c>
      <c r="G24" s="10">
        <f t="shared" si="4"/>
        <v>11845</v>
      </c>
      <c r="H24" s="11">
        <f>G24/F24</f>
        <v>0.90126351895278434</v>
      </c>
      <c r="I24" s="10">
        <f t="shared" si="4"/>
        <v>13142.66</v>
      </c>
      <c r="J24" s="10">
        <f t="shared" si="4"/>
        <v>15323</v>
      </c>
      <c r="K24" s="11">
        <f>J24/I24</f>
        <v>1.1658979232514575</v>
      </c>
      <c r="L24" s="10">
        <f t="shared" si="4"/>
        <v>13776</v>
      </c>
      <c r="M24" s="10">
        <f t="shared" si="4"/>
        <v>16147</v>
      </c>
      <c r="N24" s="11">
        <f>M24/L24</f>
        <v>1.1721109175377469</v>
      </c>
      <c r="O24" s="10">
        <f t="shared" si="4"/>
        <v>13776</v>
      </c>
      <c r="P24" s="10">
        <f t="shared" si="4"/>
        <v>17177</v>
      </c>
      <c r="Q24" s="11">
        <f>P24/O24</f>
        <v>1.2468786295005807</v>
      </c>
      <c r="R24" s="10">
        <f t="shared" si="4"/>
        <v>13776</v>
      </c>
      <c r="S24" s="10">
        <f t="shared" si="4"/>
        <v>16871</v>
      </c>
      <c r="T24" s="11">
        <f>S24/R24</f>
        <v>1.2246660859465737</v>
      </c>
      <c r="V24" s="12">
        <f>SUM(V22:V23)</f>
        <v>80755.98</v>
      </c>
      <c r="W24" s="12">
        <f>SUM(W22:W23)</f>
        <v>90539</v>
      </c>
    </row>
    <row r="25" spans="1:23" s="15" customFormat="1" ht="15">
      <c r="B25" s="18"/>
      <c r="C25" s="19"/>
      <c r="D25" s="19"/>
      <c r="E25" s="20"/>
      <c r="F25" s="19"/>
      <c r="G25" s="19"/>
      <c r="H25" s="20"/>
      <c r="I25" s="19"/>
      <c r="J25" s="19"/>
      <c r="K25" s="20"/>
      <c r="L25" s="19"/>
      <c r="M25" s="19"/>
      <c r="N25" s="20"/>
      <c r="O25" s="19"/>
      <c r="P25" s="19"/>
      <c r="Q25" s="20"/>
      <c r="R25" s="19"/>
      <c r="S25" s="19"/>
      <c r="T25" s="20"/>
      <c r="U25" s="17"/>
      <c r="V25"/>
      <c r="W25"/>
    </row>
    <row r="26" spans="1:23" s="15" customFormat="1">
      <c r="A26" s="156" t="s">
        <v>24</v>
      </c>
      <c r="B26" s="137" t="s">
        <v>26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8"/>
      <c r="U26" s="17"/>
    </row>
    <row r="27" spans="1:23">
      <c r="A27" s="157"/>
      <c r="B27" s="147" t="s">
        <v>1</v>
      </c>
      <c r="C27" s="147" t="s">
        <v>27</v>
      </c>
      <c r="D27" s="147"/>
      <c r="E27" s="147"/>
      <c r="F27" s="147" t="s">
        <v>28</v>
      </c>
      <c r="G27" s="147"/>
      <c r="H27" s="147"/>
      <c r="I27" s="147" t="s">
        <v>29</v>
      </c>
      <c r="J27" s="147"/>
      <c r="K27" s="147"/>
      <c r="L27" s="147" t="s">
        <v>30</v>
      </c>
      <c r="M27" s="147"/>
      <c r="N27" s="147"/>
      <c r="O27" s="147" t="s">
        <v>31</v>
      </c>
      <c r="P27" s="147"/>
      <c r="Q27" s="147"/>
      <c r="R27" s="147" t="s">
        <v>32</v>
      </c>
      <c r="S27" s="147"/>
      <c r="T27" s="147"/>
      <c r="V27" s="131" t="s">
        <v>33</v>
      </c>
      <c r="W27" s="132"/>
    </row>
    <row r="28" spans="1:23">
      <c r="A28" s="157"/>
      <c r="B28" s="147"/>
      <c r="C28" s="3" t="s">
        <v>34</v>
      </c>
      <c r="D28" s="21" t="s">
        <v>35</v>
      </c>
      <c r="E28" s="5" t="s">
        <v>2</v>
      </c>
      <c r="F28" s="3" t="s">
        <v>34</v>
      </c>
      <c r="G28" s="21" t="s">
        <v>35</v>
      </c>
      <c r="H28" s="5" t="s">
        <v>2</v>
      </c>
      <c r="I28" s="3" t="s">
        <v>34</v>
      </c>
      <c r="J28" s="21" t="s">
        <v>35</v>
      </c>
      <c r="K28" s="5" t="s">
        <v>2</v>
      </c>
      <c r="L28" s="3" t="s">
        <v>34</v>
      </c>
      <c r="M28" s="21" t="s">
        <v>35</v>
      </c>
      <c r="N28" s="5" t="s">
        <v>2</v>
      </c>
      <c r="O28" s="3" t="s">
        <v>34</v>
      </c>
      <c r="P28" s="4" t="s">
        <v>35</v>
      </c>
      <c r="Q28" s="5" t="s">
        <v>2</v>
      </c>
      <c r="R28" s="3" t="s">
        <v>34</v>
      </c>
      <c r="S28" s="4" t="s">
        <v>35</v>
      </c>
      <c r="T28" s="5" t="s">
        <v>2</v>
      </c>
      <c r="V28" s="3" t="s">
        <v>34</v>
      </c>
      <c r="W28" s="4" t="s">
        <v>35</v>
      </c>
    </row>
    <row r="29" spans="1:23">
      <c r="A29" s="157"/>
      <c r="B29" s="6" t="s">
        <v>3</v>
      </c>
      <c r="C29" s="7">
        <v>10000</v>
      </c>
      <c r="D29" s="8">
        <v>7429</v>
      </c>
      <c r="E29" s="9">
        <f>D29/C29</f>
        <v>0.7429</v>
      </c>
      <c r="F29" s="7">
        <v>10000</v>
      </c>
      <c r="G29" s="8">
        <v>7907</v>
      </c>
      <c r="H29" s="9">
        <f>G29/F29</f>
        <v>0.79069999999999996</v>
      </c>
      <c r="I29" s="7">
        <v>10000</v>
      </c>
      <c r="J29" s="8">
        <v>11972</v>
      </c>
      <c r="K29" s="9">
        <f>J29/I29</f>
        <v>1.1972</v>
      </c>
      <c r="L29" s="7">
        <v>10000</v>
      </c>
      <c r="M29" s="8">
        <v>12585</v>
      </c>
      <c r="N29" s="9">
        <f>M29/L29</f>
        <v>1.2585</v>
      </c>
      <c r="O29" s="7">
        <v>10000</v>
      </c>
      <c r="P29" s="8">
        <v>11277</v>
      </c>
      <c r="Q29" s="9">
        <f>P29/O29</f>
        <v>1.1276999999999999</v>
      </c>
      <c r="R29" s="7">
        <v>10000</v>
      </c>
      <c r="S29" s="8">
        <v>12046</v>
      </c>
      <c r="T29" s="9">
        <f>S29/R29</f>
        <v>1.2045999999999999</v>
      </c>
      <c r="V29" s="8">
        <f>SUM(C29,F29,I29,L29,O29,R29)</f>
        <v>60000</v>
      </c>
      <c r="W29" s="8">
        <f>SUM(D29,G29,J29,M29,P29,S29)</f>
        <v>63216</v>
      </c>
    </row>
    <row r="30" spans="1:23" ht="15">
      <c r="A30" s="157"/>
      <c r="B30" s="137" t="s">
        <v>7</v>
      </c>
      <c r="C30" s="137"/>
      <c r="D30" s="155"/>
      <c r="E30" s="137"/>
      <c r="F30" s="137"/>
      <c r="G30" s="155"/>
      <c r="H30" s="137"/>
      <c r="I30" s="137"/>
      <c r="J30" s="155"/>
      <c r="K30" s="137"/>
      <c r="L30" s="137"/>
      <c r="M30" s="155"/>
      <c r="N30" s="137"/>
      <c r="O30" s="137"/>
      <c r="P30" s="137"/>
      <c r="Q30" s="137"/>
      <c r="R30" s="137"/>
      <c r="S30" s="137"/>
      <c r="T30" s="138"/>
      <c r="V30"/>
      <c r="W30"/>
    </row>
    <row r="31" spans="1:23">
      <c r="A31" s="157"/>
      <c r="B31" s="147" t="s">
        <v>55</v>
      </c>
      <c r="C31" s="147" t="s">
        <v>27</v>
      </c>
      <c r="D31" s="147"/>
      <c r="E31" s="147"/>
      <c r="F31" s="147" t="s">
        <v>28</v>
      </c>
      <c r="G31" s="147"/>
      <c r="H31" s="147"/>
      <c r="I31" s="147" t="s">
        <v>29</v>
      </c>
      <c r="J31" s="147"/>
      <c r="K31" s="147"/>
      <c r="L31" s="147" t="s">
        <v>30</v>
      </c>
      <c r="M31" s="147"/>
      <c r="N31" s="147"/>
      <c r="O31" s="147" t="s">
        <v>31</v>
      </c>
      <c r="P31" s="147"/>
      <c r="Q31" s="147"/>
      <c r="R31" s="147" t="s">
        <v>32</v>
      </c>
      <c r="S31" s="147"/>
      <c r="T31" s="147"/>
      <c r="V31" s="131" t="s">
        <v>33</v>
      </c>
      <c r="W31" s="132"/>
    </row>
    <row r="32" spans="1:23">
      <c r="A32" s="157"/>
      <c r="B32" s="147"/>
      <c r="C32" s="3" t="s">
        <v>34</v>
      </c>
      <c r="D32" s="4" t="s">
        <v>35</v>
      </c>
      <c r="E32" s="5" t="s">
        <v>2</v>
      </c>
      <c r="F32" s="3" t="s">
        <v>34</v>
      </c>
      <c r="G32" s="4" t="s">
        <v>35</v>
      </c>
      <c r="H32" s="5" t="s">
        <v>2</v>
      </c>
      <c r="I32" s="3" t="s">
        <v>34</v>
      </c>
      <c r="J32" s="4" t="s">
        <v>35</v>
      </c>
      <c r="K32" s="5" t="s">
        <v>2</v>
      </c>
      <c r="L32" s="3" t="s">
        <v>34</v>
      </c>
      <c r="M32" s="4" t="s">
        <v>35</v>
      </c>
      <c r="N32" s="5" t="s">
        <v>2</v>
      </c>
      <c r="O32" s="3" t="s">
        <v>34</v>
      </c>
      <c r="P32" s="4" t="s">
        <v>35</v>
      </c>
      <c r="Q32" s="5" t="s">
        <v>2</v>
      </c>
      <c r="R32" s="3" t="s">
        <v>34</v>
      </c>
      <c r="S32" s="4" t="s">
        <v>35</v>
      </c>
      <c r="T32" s="5" t="s">
        <v>2</v>
      </c>
      <c r="V32" s="4" t="s">
        <v>35</v>
      </c>
      <c r="W32" s="4" t="s">
        <v>35</v>
      </c>
    </row>
    <row r="33" spans="1:23">
      <c r="A33" s="158"/>
      <c r="B33" s="6"/>
      <c r="C33" s="7">
        <v>67</v>
      </c>
      <c r="D33" s="8">
        <v>47</v>
      </c>
      <c r="E33" s="9">
        <f>D33/C33</f>
        <v>0.70149253731343286</v>
      </c>
      <c r="F33" s="7">
        <v>67</v>
      </c>
      <c r="G33" s="8">
        <v>79</v>
      </c>
      <c r="H33" s="9">
        <f>G33/F33</f>
        <v>1.1791044776119404</v>
      </c>
      <c r="I33" s="7">
        <v>67</v>
      </c>
      <c r="J33" s="8">
        <v>149</v>
      </c>
      <c r="K33" s="9">
        <f>J33/I33</f>
        <v>2.2238805970149254</v>
      </c>
      <c r="L33" s="7">
        <v>110</v>
      </c>
      <c r="M33" s="8">
        <v>184</v>
      </c>
      <c r="N33" s="9">
        <f>M33/L33</f>
        <v>1.6727272727272726</v>
      </c>
      <c r="O33" s="7">
        <v>110</v>
      </c>
      <c r="P33" s="8">
        <v>160</v>
      </c>
      <c r="Q33" s="9">
        <f>P33/O33</f>
        <v>1.4545454545454546</v>
      </c>
      <c r="R33" s="7">
        <v>110</v>
      </c>
      <c r="S33" s="8">
        <v>124</v>
      </c>
      <c r="T33" s="9">
        <f>S33/R33</f>
        <v>1.1272727272727272</v>
      </c>
      <c r="V33" s="8">
        <f>SUM(C33,F33,I33,L33,O33,R33)</f>
        <v>531</v>
      </c>
      <c r="W33" s="8">
        <f>SUM(D33,G33,J33,M33,P33,S33)</f>
        <v>743</v>
      </c>
    </row>
    <row r="34" spans="1:23" ht="15">
      <c r="B34" s="22"/>
      <c r="C34" s="23"/>
      <c r="D34" s="24"/>
      <c r="E34" s="25"/>
      <c r="F34" s="23"/>
      <c r="G34" s="24"/>
      <c r="H34" s="25"/>
      <c r="I34" s="23"/>
      <c r="J34" s="24"/>
      <c r="K34" s="25"/>
      <c r="L34" s="23"/>
      <c r="M34" s="24"/>
      <c r="N34" s="25"/>
      <c r="O34" s="23"/>
      <c r="P34" s="24"/>
      <c r="Q34" s="25"/>
      <c r="R34" s="23"/>
      <c r="S34" s="24"/>
      <c r="T34" s="25"/>
      <c r="V34"/>
      <c r="W34"/>
    </row>
    <row r="35" spans="1:23">
      <c r="B35" s="22"/>
      <c r="C35" s="147" t="s">
        <v>27</v>
      </c>
      <c r="D35" s="147"/>
      <c r="E35" s="147"/>
      <c r="F35" s="147" t="s">
        <v>28</v>
      </c>
      <c r="G35" s="147"/>
      <c r="H35" s="147"/>
      <c r="I35" s="147" t="s">
        <v>29</v>
      </c>
      <c r="J35" s="147"/>
      <c r="K35" s="147"/>
      <c r="L35" s="147" t="s">
        <v>30</v>
      </c>
      <c r="M35" s="147"/>
      <c r="N35" s="147"/>
      <c r="O35" s="147" t="s">
        <v>31</v>
      </c>
      <c r="P35" s="147"/>
      <c r="Q35" s="147"/>
      <c r="R35" s="147" t="s">
        <v>32</v>
      </c>
      <c r="S35" s="147"/>
      <c r="T35" s="147"/>
      <c r="V35" s="131" t="s">
        <v>33</v>
      </c>
      <c r="W35" s="132"/>
    </row>
    <row r="36" spans="1:23">
      <c r="B36" s="22"/>
      <c r="C36" s="3" t="s">
        <v>34</v>
      </c>
      <c r="D36" s="4" t="s">
        <v>35</v>
      </c>
      <c r="E36" s="5" t="s">
        <v>2</v>
      </c>
      <c r="F36" s="3" t="s">
        <v>34</v>
      </c>
      <c r="G36" s="4" t="s">
        <v>35</v>
      </c>
      <c r="H36" s="5" t="s">
        <v>2</v>
      </c>
      <c r="I36" s="3" t="s">
        <v>34</v>
      </c>
      <c r="J36" s="4" t="s">
        <v>35</v>
      </c>
      <c r="K36" s="5" t="s">
        <v>2</v>
      </c>
      <c r="L36" s="3" t="s">
        <v>34</v>
      </c>
      <c r="M36" s="4" t="s">
        <v>35</v>
      </c>
      <c r="N36" s="5" t="s">
        <v>2</v>
      </c>
      <c r="O36" s="3" t="s">
        <v>34</v>
      </c>
      <c r="P36" s="4" t="s">
        <v>35</v>
      </c>
      <c r="Q36" s="5" t="s">
        <v>2</v>
      </c>
      <c r="R36" s="3" t="s">
        <v>34</v>
      </c>
      <c r="S36" s="4" t="s">
        <v>35</v>
      </c>
      <c r="T36" s="5" t="s">
        <v>2</v>
      </c>
      <c r="V36" s="3" t="s">
        <v>34</v>
      </c>
      <c r="W36" s="4" t="s">
        <v>35</v>
      </c>
    </row>
    <row r="37" spans="1:23">
      <c r="A37" s="145" t="s">
        <v>25</v>
      </c>
      <c r="B37" s="56" t="s">
        <v>56</v>
      </c>
      <c r="C37" s="7">
        <f>SUM(C10,C24,C29)</f>
        <v>41166.660000000003</v>
      </c>
      <c r="D37" s="7">
        <f>SUM(D10,D24,D29)</f>
        <v>37430</v>
      </c>
      <c r="E37" s="9">
        <f>D37/C37</f>
        <v>0.90923091647464227</v>
      </c>
      <c r="F37" s="7">
        <f>SUM(F10,F24,F29)</f>
        <v>41166.660000000003</v>
      </c>
      <c r="G37" s="7">
        <f>SUM(G10,G24,G29)</f>
        <v>35231</v>
      </c>
      <c r="H37" s="9">
        <f>G37/F37</f>
        <v>0.8558139037755309</v>
      </c>
      <c r="I37" s="7">
        <f>SUM(I10,I24,I29)</f>
        <v>41166.660000000003</v>
      </c>
      <c r="J37" s="7">
        <f>SUM(J10,J24,J29)</f>
        <v>44835</v>
      </c>
      <c r="K37" s="9">
        <f>J37/I37</f>
        <v>1.0891094881148968</v>
      </c>
      <c r="L37" s="7">
        <f>SUM(L10,L24,L29)</f>
        <v>41800</v>
      </c>
      <c r="M37" s="7">
        <f>SUM(M10,M24,M29)</f>
        <v>47044</v>
      </c>
      <c r="N37" s="9">
        <f>M37/L37</f>
        <v>1.1254545454545455</v>
      </c>
      <c r="O37" s="7">
        <f>SUM(O10,O24,O29)</f>
        <v>41800</v>
      </c>
      <c r="P37" s="7">
        <f>SUM(P10,P24,P29)</f>
        <v>47575</v>
      </c>
      <c r="Q37" s="9">
        <f>P37/O37</f>
        <v>1.138157894736842</v>
      </c>
      <c r="R37" s="7">
        <f>SUM(R10,R24,R29)</f>
        <v>41800</v>
      </c>
      <c r="S37" s="7">
        <f>SUM(S10,S24,S29)</f>
        <v>46626</v>
      </c>
      <c r="T37" s="9">
        <f>S37/R37</f>
        <v>1.1154545454545455</v>
      </c>
      <c r="V37" s="8">
        <f>SUM(C37,F37,I37,L37,O37,R37)</f>
        <v>248899.98</v>
      </c>
      <c r="W37" s="8">
        <f>SUM(D37,G37,J37,M37,P37,S37)</f>
        <v>258741</v>
      </c>
    </row>
    <row r="38" spans="1:23">
      <c r="A38" s="146"/>
      <c r="B38" s="56" t="s">
        <v>57</v>
      </c>
      <c r="C38" s="7">
        <f>SUM(C17,C33)</f>
        <v>310</v>
      </c>
      <c r="D38" s="7">
        <f>SUM(D17,D33)</f>
        <v>334</v>
      </c>
      <c r="E38" s="9">
        <f>D38/C38</f>
        <v>1.0774193548387097</v>
      </c>
      <c r="F38" s="7">
        <f>SUM(F17,F33)</f>
        <v>310</v>
      </c>
      <c r="G38" s="7">
        <f>SUM(G17,G33)</f>
        <v>311</v>
      </c>
      <c r="H38" s="9">
        <f>G38/F38</f>
        <v>1.0032258064516129</v>
      </c>
      <c r="I38" s="7">
        <f>SUM(I17,I33)</f>
        <v>310</v>
      </c>
      <c r="J38" s="7">
        <f>SUM(J17,J33)</f>
        <v>418</v>
      </c>
      <c r="K38" s="9">
        <f>J38/I38</f>
        <v>1.3483870967741935</v>
      </c>
      <c r="L38" s="7">
        <f>SUM(L17,L33)</f>
        <v>390</v>
      </c>
      <c r="M38" s="7">
        <f>SUM(M17,M33)</f>
        <v>474</v>
      </c>
      <c r="N38" s="9">
        <f>M38/L38</f>
        <v>1.2153846153846153</v>
      </c>
      <c r="O38" s="7">
        <f>SUM(O17,O33)</f>
        <v>390</v>
      </c>
      <c r="P38" s="7">
        <f>SUM(P17,P33)</f>
        <v>463</v>
      </c>
      <c r="Q38" s="9">
        <f>P38/O38</f>
        <v>1.1871794871794872</v>
      </c>
      <c r="R38" s="7">
        <f>SUM(R17,R33)</f>
        <v>390</v>
      </c>
      <c r="S38" s="7">
        <f>SUM(S17,S33)</f>
        <v>391</v>
      </c>
      <c r="T38" s="9">
        <f>S38/R38</f>
        <v>1.0025641025641026</v>
      </c>
      <c r="V38" s="8">
        <f>SUM(C38,F38,I38,L38,O38,R38)</f>
        <v>2100</v>
      </c>
      <c r="W38" s="8">
        <f>SUM(D38,G38,J38,M38,P38,S38)</f>
        <v>2391</v>
      </c>
    </row>
    <row r="39" spans="1:23" s="15" customFormat="1" ht="12" thickBot="1">
      <c r="B39" s="18"/>
      <c r="C39" s="19"/>
      <c r="D39" s="19"/>
      <c r="E39" s="20"/>
      <c r="F39" s="19"/>
      <c r="G39" s="19"/>
      <c r="H39" s="20"/>
      <c r="I39" s="19"/>
      <c r="J39" s="19"/>
      <c r="K39" s="20"/>
      <c r="L39" s="19"/>
      <c r="M39" s="19"/>
      <c r="N39" s="20"/>
      <c r="O39" s="19"/>
      <c r="P39" s="19"/>
      <c r="Q39" s="20"/>
      <c r="R39" s="19"/>
      <c r="S39" s="19"/>
      <c r="T39" s="20"/>
      <c r="U39" s="17"/>
    </row>
    <row r="40" spans="1:23" ht="13.5" thickBot="1">
      <c r="A40" s="153" t="s">
        <v>25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9">
        <v>2019</v>
      </c>
      <c r="W40" s="160"/>
    </row>
    <row r="41" spans="1:23">
      <c r="B41" s="26"/>
      <c r="C41" s="151" t="s">
        <v>47</v>
      </c>
      <c r="D41" s="151"/>
      <c r="E41" s="151"/>
      <c r="F41" s="151"/>
      <c r="G41" s="151"/>
      <c r="H41" s="151"/>
      <c r="I41" s="151"/>
      <c r="J41" s="151"/>
      <c r="K41" s="151"/>
      <c r="L41" s="151" t="s">
        <v>48</v>
      </c>
      <c r="M41" s="151"/>
      <c r="N41" s="151"/>
      <c r="O41" s="151"/>
      <c r="P41" s="151"/>
      <c r="Q41" s="151"/>
      <c r="R41" s="151"/>
      <c r="S41" s="151"/>
      <c r="T41" s="151"/>
    </row>
    <row r="42" spans="1:23">
      <c r="A42" s="145" t="s">
        <v>23</v>
      </c>
      <c r="B42" s="137" t="s">
        <v>26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8"/>
    </row>
    <row r="43" spans="1:23">
      <c r="A43" s="152"/>
      <c r="B43" s="147" t="s">
        <v>1</v>
      </c>
      <c r="C43" s="147" t="s">
        <v>38</v>
      </c>
      <c r="D43" s="147"/>
      <c r="E43" s="147"/>
      <c r="F43" s="147" t="s">
        <v>39</v>
      </c>
      <c r="G43" s="147"/>
      <c r="H43" s="147"/>
      <c r="I43" s="147" t="s">
        <v>40</v>
      </c>
      <c r="J43" s="147"/>
      <c r="K43" s="147"/>
      <c r="L43" s="147" t="s">
        <v>41</v>
      </c>
      <c r="M43" s="147"/>
      <c r="N43" s="147"/>
      <c r="O43" s="147" t="s">
        <v>42</v>
      </c>
      <c r="P43" s="147"/>
      <c r="Q43" s="147"/>
      <c r="R43" s="147" t="s">
        <v>43</v>
      </c>
      <c r="S43" s="147"/>
      <c r="T43" s="147"/>
      <c r="V43" s="131" t="s">
        <v>33</v>
      </c>
      <c r="W43" s="132"/>
    </row>
    <row r="44" spans="1:23">
      <c r="A44" s="152"/>
      <c r="B44" s="147"/>
      <c r="C44" s="3" t="s">
        <v>34</v>
      </c>
      <c r="D44" s="4" t="s">
        <v>35</v>
      </c>
      <c r="E44" s="5" t="s">
        <v>2</v>
      </c>
      <c r="F44" s="3" t="s">
        <v>34</v>
      </c>
      <c r="G44" s="4" t="s">
        <v>35</v>
      </c>
      <c r="H44" s="5" t="s">
        <v>2</v>
      </c>
      <c r="I44" s="3" t="s">
        <v>34</v>
      </c>
      <c r="J44" s="4" t="s">
        <v>35</v>
      </c>
      <c r="K44" s="5" t="s">
        <v>2</v>
      </c>
      <c r="L44" s="3" t="s">
        <v>34</v>
      </c>
      <c r="M44" s="4" t="s">
        <v>35</v>
      </c>
      <c r="N44" s="5" t="s">
        <v>2</v>
      </c>
      <c r="O44" s="3" t="s">
        <v>34</v>
      </c>
      <c r="P44" s="4" t="s">
        <v>35</v>
      </c>
      <c r="Q44" s="5" t="s">
        <v>2</v>
      </c>
      <c r="R44" s="3" t="s">
        <v>34</v>
      </c>
      <c r="S44" s="4" t="s">
        <v>35</v>
      </c>
      <c r="T44" s="5" t="s">
        <v>2</v>
      </c>
      <c r="V44" s="3" t="s">
        <v>34</v>
      </c>
      <c r="W44" s="4" t="s">
        <v>35</v>
      </c>
    </row>
    <row r="45" spans="1:23">
      <c r="A45" s="152"/>
      <c r="B45" s="6" t="s">
        <v>3</v>
      </c>
      <c r="C45" s="7">
        <v>12600</v>
      </c>
      <c r="D45" s="8">
        <v>12506</v>
      </c>
      <c r="E45" s="9">
        <f>D45/C45</f>
        <v>0.9925396825396825</v>
      </c>
      <c r="F45" s="7">
        <v>12600</v>
      </c>
      <c r="G45" s="8">
        <v>14288</v>
      </c>
      <c r="H45" s="38">
        <f>G45/F45</f>
        <v>1.1339682539682541</v>
      </c>
      <c r="I45" s="7">
        <v>12600</v>
      </c>
      <c r="J45" s="8"/>
      <c r="K45" s="38">
        <f>J45/I45</f>
        <v>0</v>
      </c>
      <c r="L45" s="7">
        <v>12600</v>
      </c>
      <c r="M45" s="8"/>
      <c r="N45" s="38">
        <f>M45/L45</f>
        <v>0</v>
      </c>
      <c r="O45" s="7">
        <v>12600</v>
      </c>
      <c r="P45" s="8"/>
      <c r="Q45" s="9">
        <f>P45/O45</f>
        <v>0</v>
      </c>
      <c r="R45" s="7">
        <v>12600</v>
      </c>
      <c r="S45" s="8"/>
      <c r="T45" s="9">
        <f>S45/R45</f>
        <v>0</v>
      </c>
      <c r="V45" s="8">
        <f t="shared" ref="V45:W47" si="5">SUM(C45,F45,I45,L45,O45,R45)</f>
        <v>75600</v>
      </c>
      <c r="W45" s="8">
        <f t="shared" si="5"/>
        <v>26794</v>
      </c>
    </row>
    <row r="46" spans="1:23">
      <c r="A46" s="152"/>
      <c r="B46" s="6" t="s">
        <v>4</v>
      </c>
      <c r="C46" s="7">
        <v>3744</v>
      </c>
      <c r="D46" s="8">
        <v>2400</v>
      </c>
      <c r="E46" s="9">
        <f>D46/C46</f>
        <v>0.64102564102564108</v>
      </c>
      <c r="F46" s="7">
        <v>3744</v>
      </c>
      <c r="G46" s="8">
        <v>2482</v>
      </c>
      <c r="H46" s="38">
        <f>G46/F46</f>
        <v>0.6629273504273504</v>
      </c>
      <c r="I46" s="7">
        <v>3744</v>
      </c>
      <c r="J46" s="8"/>
      <c r="K46" s="38">
        <f>J46/I46</f>
        <v>0</v>
      </c>
      <c r="L46" s="7">
        <v>3744</v>
      </c>
      <c r="M46" s="8"/>
      <c r="N46" s="38">
        <f>M46/L46</f>
        <v>0</v>
      </c>
      <c r="O46" s="7">
        <v>3744</v>
      </c>
      <c r="P46" s="8"/>
      <c r="Q46" s="9">
        <f>P46/O46</f>
        <v>0</v>
      </c>
      <c r="R46" s="7">
        <v>3744</v>
      </c>
      <c r="S46" s="8"/>
      <c r="T46" s="9">
        <f>S46/R46</f>
        <v>0</v>
      </c>
      <c r="V46" s="8">
        <f t="shared" si="5"/>
        <v>22464</v>
      </c>
      <c r="W46" s="8">
        <f t="shared" si="5"/>
        <v>4882</v>
      </c>
    </row>
    <row r="47" spans="1:23">
      <c r="A47" s="152"/>
      <c r="B47" s="6" t="s">
        <v>44</v>
      </c>
      <c r="C47" s="7">
        <v>1680</v>
      </c>
      <c r="D47" s="8">
        <v>1313</v>
      </c>
      <c r="E47" s="9">
        <f>D47/C47</f>
        <v>0.78154761904761905</v>
      </c>
      <c r="F47" s="7">
        <v>1680</v>
      </c>
      <c r="G47" s="8">
        <v>1320</v>
      </c>
      <c r="H47" s="38">
        <f>G47/F47</f>
        <v>0.7857142857142857</v>
      </c>
      <c r="I47" s="7">
        <v>1680</v>
      </c>
      <c r="J47" s="8"/>
      <c r="K47" s="38">
        <f>J47/I47</f>
        <v>0</v>
      </c>
      <c r="L47" s="7">
        <v>1680</v>
      </c>
      <c r="M47" s="8"/>
      <c r="N47" s="38">
        <f>M47/L47</f>
        <v>0</v>
      </c>
      <c r="O47" s="7">
        <v>1680</v>
      </c>
      <c r="P47" s="8"/>
      <c r="Q47" s="9">
        <f>P47/O47</f>
        <v>0</v>
      </c>
      <c r="R47" s="7">
        <v>1680</v>
      </c>
      <c r="S47" s="8"/>
      <c r="T47" s="9">
        <f>S47/R47</f>
        <v>0</v>
      </c>
      <c r="V47" s="8">
        <f t="shared" si="5"/>
        <v>10080</v>
      </c>
      <c r="W47" s="8">
        <f t="shared" si="5"/>
        <v>2633</v>
      </c>
    </row>
    <row r="48" spans="1:23">
      <c r="A48" s="152"/>
      <c r="B48" s="59" t="s">
        <v>6</v>
      </c>
      <c r="C48" s="10">
        <f>SUM(C45:C47)</f>
        <v>18024</v>
      </c>
      <c r="D48" s="10">
        <f t="shared" ref="D48:S48" si="6">SUM(D45:D47)</f>
        <v>16219</v>
      </c>
      <c r="E48" s="11">
        <f>D48/C48</f>
        <v>0.89985574789169998</v>
      </c>
      <c r="F48" s="10">
        <f t="shared" si="6"/>
        <v>18024</v>
      </c>
      <c r="G48" s="10">
        <f t="shared" si="6"/>
        <v>18090</v>
      </c>
      <c r="H48" s="11">
        <f>G48/F48</f>
        <v>1.0036617842876165</v>
      </c>
      <c r="I48" s="10">
        <f t="shared" si="6"/>
        <v>18024</v>
      </c>
      <c r="J48" s="10">
        <f t="shared" si="6"/>
        <v>0</v>
      </c>
      <c r="K48" s="11">
        <f>J48/I48</f>
        <v>0</v>
      </c>
      <c r="L48" s="10">
        <f t="shared" si="6"/>
        <v>18024</v>
      </c>
      <c r="M48" s="10">
        <f t="shared" si="6"/>
        <v>0</v>
      </c>
      <c r="N48" s="11">
        <f>M48/L48</f>
        <v>0</v>
      </c>
      <c r="O48" s="10">
        <f t="shared" si="6"/>
        <v>18024</v>
      </c>
      <c r="P48" s="10">
        <f t="shared" si="6"/>
        <v>0</v>
      </c>
      <c r="Q48" s="11">
        <f>P48/O48</f>
        <v>0</v>
      </c>
      <c r="R48" s="10">
        <f t="shared" si="6"/>
        <v>18024</v>
      </c>
      <c r="S48" s="10">
        <f t="shared" si="6"/>
        <v>0</v>
      </c>
      <c r="T48" s="11">
        <f>S48/R48</f>
        <v>0</v>
      </c>
      <c r="V48" s="12">
        <f>SUM(V45:V47)</f>
        <v>108144</v>
      </c>
      <c r="W48" s="12">
        <f>SUM(W45:W47)</f>
        <v>34309</v>
      </c>
    </row>
    <row r="49" spans="1:23" ht="15">
      <c r="A49" s="152"/>
      <c r="B49" s="137" t="s">
        <v>7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8"/>
      <c r="V49"/>
      <c r="W49"/>
    </row>
    <row r="50" spans="1:23">
      <c r="A50" s="152"/>
      <c r="B50" s="147" t="s">
        <v>55</v>
      </c>
      <c r="C50" s="147" t="s">
        <v>38</v>
      </c>
      <c r="D50" s="147"/>
      <c r="E50" s="147"/>
      <c r="F50" s="147" t="s">
        <v>39</v>
      </c>
      <c r="G50" s="147"/>
      <c r="H50" s="147"/>
      <c r="I50" s="147" t="s">
        <v>40</v>
      </c>
      <c r="J50" s="147"/>
      <c r="K50" s="147"/>
      <c r="L50" s="147" t="s">
        <v>41</v>
      </c>
      <c r="M50" s="147"/>
      <c r="N50" s="147"/>
      <c r="O50" s="147" t="s">
        <v>42</v>
      </c>
      <c r="P50" s="147"/>
      <c r="Q50" s="147"/>
      <c r="R50" s="147" t="s">
        <v>43</v>
      </c>
      <c r="S50" s="147"/>
      <c r="T50" s="147"/>
      <c r="V50" s="131" t="s">
        <v>33</v>
      </c>
      <c r="W50" s="132"/>
    </row>
    <row r="51" spans="1:23">
      <c r="A51" s="152"/>
      <c r="B51" s="147"/>
      <c r="C51" s="3" t="s">
        <v>34</v>
      </c>
      <c r="D51" s="4" t="s">
        <v>35</v>
      </c>
      <c r="E51" s="5" t="s">
        <v>2</v>
      </c>
      <c r="F51" s="3" t="s">
        <v>34</v>
      </c>
      <c r="G51" s="4" t="s">
        <v>35</v>
      </c>
      <c r="H51" s="5" t="s">
        <v>2</v>
      </c>
      <c r="I51" s="3" t="s">
        <v>34</v>
      </c>
      <c r="J51" s="4" t="s">
        <v>35</v>
      </c>
      <c r="K51" s="5" t="s">
        <v>2</v>
      </c>
      <c r="L51" s="3" t="s">
        <v>34</v>
      </c>
      <c r="M51" s="4" t="s">
        <v>35</v>
      </c>
      <c r="N51" s="5" t="s">
        <v>2</v>
      </c>
      <c r="O51" s="3" t="s">
        <v>34</v>
      </c>
      <c r="P51" s="4" t="s">
        <v>35</v>
      </c>
      <c r="Q51" s="5" t="s">
        <v>2</v>
      </c>
      <c r="R51" s="3" t="s">
        <v>34</v>
      </c>
      <c r="S51" s="4" t="s">
        <v>35</v>
      </c>
      <c r="T51" s="5" t="s">
        <v>2</v>
      </c>
      <c r="V51" s="3" t="s">
        <v>34</v>
      </c>
      <c r="W51" s="4" t="s">
        <v>35</v>
      </c>
    </row>
    <row r="52" spans="1:23">
      <c r="A52" s="152"/>
      <c r="B52" s="6" t="s">
        <v>8</v>
      </c>
      <c r="C52" s="7">
        <v>122</v>
      </c>
      <c r="D52" s="8">
        <v>110</v>
      </c>
      <c r="E52" s="9">
        <f>D52/C52</f>
        <v>0.90163934426229508</v>
      </c>
      <c r="F52" s="7">
        <v>122</v>
      </c>
      <c r="G52" s="8">
        <v>90</v>
      </c>
      <c r="H52" s="9">
        <f>G52/F52</f>
        <v>0.73770491803278693</v>
      </c>
      <c r="I52" s="7">
        <v>122</v>
      </c>
      <c r="J52" s="8"/>
      <c r="K52" s="9">
        <f>J52/I52</f>
        <v>0</v>
      </c>
      <c r="L52" s="7">
        <v>122</v>
      </c>
      <c r="M52" s="8"/>
      <c r="N52" s="9">
        <f>M52/L52</f>
        <v>0</v>
      </c>
      <c r="O52" s="7">
        <v>122</v>
      </c>
      <c r="P52" s="8"/>
      <c r="Q52" s="9">
        <f>P52/O52</f>
        <v>0</v>
      </c>
      <c r="R52" s="7">
        <v>122</v>
      </c>
      <c r="S52" s="8"/>
      <c r="T52" s="9">
        <f>S52/R52</f>
        <v>0</v>
      </c>
      <c r="V52" s="8">
        <f t="shared" ref="V52:W54" si="7">SUM(C52,F52,I52,L52,O52,R52)</f>
        <v>732</v>
      </c>
      <c r="W52" s="8">
        <f t="shared" si="7"/>
        <v>200</v>
      </c>
    </row>
    <row r="53" spans="1:23">
      <c r="A53" s="152"/>
      <c r="B53" s="6" t="s">
        <v>9</v>
      </c>
      <c r="C53" s="7">
        <v>17</v>
      </c>
      <c r="D53" s="13">
        <v>11</v>
      </c>
      <c r="E53" s="9">
        <f>D53/C53</f>
        <v>0.6470588235294118</v>
      </c>
      <c r="F53" s="7">
        <v>17</v>
      </c>
      <c r="G53" s="8">
        <v>5</v>
      </c>
      <c r="H53" s="9">
        <f>G53/F53</f>
        <v>0.29411764705882354</v>
      </c>
      <c r="I53" s="7">
        <v>17</v>
      </c>
      <c r="J53" s="8"/>
      <c r="K53" s="9">
        <f>J53/I53</f>
        <v>0</v>
      </c>
      <c r="L53" s="7">
        <v>17</v>
      </c>
      <c r="M53" s="8"/>
      <c r="N53" s="9">
        <f>M53/L53</f>
        <v>0</v>
      </c>
      <c r="O53" s="7">
        <v>17</v>
      </c>
      <c r="P53" s="8"/>
      <c r="Q53" s="9">
        <f>P53/O53</f>
        <v>0</v>
      </c>
      <c r="R53" s="7">
        <v>17</v>
      </c>
      <c r="S53" s="8"/>
      <c r="T53" s="9">
        <f>S53/R53</f>
        <v>0</v>
      </c>
      <c r="V53" s="8">
        <f t="shared" si="7"/>
        <v>102</v>
      </c>
      <c r="W53" s="8">
        <f t="shared" si="7"/>
        <v>16</v>
      </c>
    </row>
    <row r="54" spans="1:23">
      <c r="A54" s="152"/>
      <c r="B54" s="6" t="s">
        <v>3</v>
      </c>
      <c r="C54" s="7">
        <v>141</v>
      </c>
      <c r="D54" s="8">
        <v>167</v>
      </c>
      <c r="E54" s="9">
        <f>D54/C54</f>
        <v>1.1843971631205674</v>
      </c>
      <c r="F54" s="7">
        <v>141</v>
      </c>
      <c r="G54" s="8">
        <v>165</v>
      </c>
      <c r="H54" s="9">
        <f>G54/F54</f>
        <v>1.1702127659574468</v>
      </c>
      <c r="I54" s="7">
        <v>141</v>
      </c>
      <c r="J54" s="8"/>
      <c r="K54" s="9">
        <f>J54/I54</f>
        <v>0</v>
      </c>
      <c r="L54" s="7">
        <v>141</v>
      </c>
      <c r="M54" s="8"/>
      <c r="N54" s="9">
        <f>M54/L54</f>
        <v>0</v>
      </c>
      <c r="O54" s="7">
        <v>141</v>
      </c>
      <c r="P54" s="8"/>
      <c r="Q54" s="9">
        <f>P54/O54</f>
        <v>0</v>
      </c>
      <c r="R54" s="7">
        <v>141</v>
      </c>
      <c r="S54" s="8"/>
      <c r="T54" s="9">
        <f>S54/R54</f>
        <v>0</v>
      </c>
      <c r="V54" s="8">
        <f t="shared" si="7"/>
        <v>846</v>
      </c>
      <c r="W54" s="8">
        <f t="shared" si="7"/>
        <v>332</v>
      </c>
    </row>
    <row r="55" spans="1:23">
      <c r="A55" s="146"/>
      <c r="B55" s="59" t="s">
        <v>6</v>
      </c>
      <c r="C55" s="10">
        <f>SUM(C52:C54)</f>
        <v>280</v>
      </c>
      <c r="D55" s="10">
        <f t="shared" ref="D55:S55" si="8">SUM(D52:D54)</f>
        <v>288</v>
      </c>
      <c r="E55" s="11">
        <f>D55/C55</f>
        <v>1.0285714285714285</v>
      </c>
      <c r="F55" s="10">
        <f t="shared" si="8"/>
        <v>280</v>
      </c>
      <c r="G55" s="10">
        <f t="shared" si="8"/>
        <v>260</v>
      </c>
      <c r="H55" s="11">
        <f>G55/F55</f>
        <v>0.9285714285714286</v>
      </c>
      <c r="I55" s="10">
        <f t="shared" si="8"/>
        <v>280</v>
      </c>
      <c r="J55" s="10">
        <f t="shared" si="8"/>
        <v>0</v>
      </c>
      <c r="K55" s="11">
        <f>J55/I55</f>
        <v>0</v>
      </c>
      <c r="L55" s="10">
        <f t="shared" si="8"/>
        <v>280</v>
      </c>
      <c r="M55" s="10">
        <f t="shared" si="8"/>
        <v>0</v>
      </c>
      <c r="N55" s="11">
        <f>M55/L55</f>
        <v>0</v>
      </c>
      <c r="O55" s="10">
        <f t="shared" si="8"/>
        <v>280</v>
      </c>
      <c r="P55" s="10">
        <f t="shared" si="8"/>
        <v>0</v>
      </c>
      <c r="Q55" s="11">
        <f>P55/O55</f>
        <v>0</v>
      </c>
      <c r="R55" s="10">
        <f t="shared" si="8"/>
        <v>280</v>
      </c>
      <c r="S55" s="10">
        <f t="shared" si="8"/>
        <v>0</v>
      </c>
      <c r="T55" s="11">
        <f>S55/R55</f>
        <v>0</v>
      </c>
      <c r="V55" s="12">
        <f>SUM(V52:V54)</f>
        <v>1680</v>
      </c>
      <c r="W55" s="12">
        <f>SUM(W52:W54)</f>
        <v>548</v>
      </c>
    </row>
    <row r="56" spans="1:23" ht="15" customHeight="1">
      <c r="B56" s="58"/>
      <c r="C56" s="27"/>
      <c r="D56" s="28"/>
      <c r="E56" s="27"/>
      <c r="F56" s="27"/>
      <c r="G56" s="28"/>
      <c r="J56" s="28"/>
      <c r="M56" s="28"/>
      <c r="P56" s="28"/>
      <c r="R56" s="27"/>
      <c r="S56" s="28"/>
      <c r="V56"/>
      <c r="W56"/>
    </row>
    <row r="57" spans="1:23">
      <c r="A57" s="148" t="s">
        <v>37</v>
      </c>
      <c r="B57" s="137" t="s">
        <v>26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8"/>
      <c r="V57" s="15"/>
      <c r="W57" s="15"/>
    </row>
    <row r="58" spans="1:23">
      <c r="A58" s="149"/>
      <c r="B58" s="147" t="s">
        <v>1</v>
      </c>
      <c r="C58" s="147" t="s">
        <v>38</v>
      </c>
      <c r="D58" s="147"/>
      <c r="E58" s="147"/>
      <c r="F58" s="147" t="s">
        <v>39</v>
      </c>
      <c r="G58" s="147"/>
      <c r="H58" s="147"/>
      <c r="I58" s="147" t="s">
        <v>40</v>
      </c>
      <c r="J58" s="147"/>
      <c r="K58" s="147"/>
      <c r="L58" s="147" t="s">
        <v>41</v>
      </c>
      <c r="M58" s="147"/>
      <c r="N58" s="147"/>
      <c r="O58" s="147" t="s">
        <v>42</v>
      </c>
      <c r="P58" s="147"/>
      <c r="Q58" s="147"/>
      <c r="R58" s="147" t="s">
        <v>43</v>
      </c>
      <c r="S58" s="147"/>
      <c r="T58" s="147"/>
      <c r="V58" s="131" t="s">
        <v>33</v>
      </c>
      <c r="W58" s="132"/>
    </row>
    <row r="59" spans="1:23">
      <c r="A59" s="149"/>
      <c r="B59" s="147"/>
      <c r="C59" s="3" t="s">
        <v>34</v>
      </c>
      <c r="D59" s="4" t="s">
        <v>35</v>
      </c>
      <c r="E59" s="5" t="s">
        <v>2</v>
      </c>
      <c r="F59" s="3" t="s">
        <v>34</v>
      </c>
      <c r="G59" s="4" t="s">
        <v>35</v>
      </c>
      <c r="H59" s="5" t="s">
        <v>2</v>
      </c>
      <c r="I59" s="3" t="s">
        <v>34</v>
      </c>
      <c r="J59" s="4" t="s">
        <v>35</v>
      </c>
      <c r="K59" s="5" t="s">
        <v>2</v>
      </c>
      <c r="L59" s="3" t="s">
        <v>34</v>
      </c>
      <c r="M59" s="4" t="s">
        <v>35</v>
      </c>
      <c r="N59" s="5" t="s">
        <v>2</v>
      </c>
      <c r="O59" s="3" t="s">
        <v>34</v>
      </c>
      <c r="P59" s="4" t="s">
        <v>35</v>
      </c>
      <c r="Q59" s="5" t="s">
        <v>2</v>
      </c>
      <c r="R59" s="3" t="s">
        <v>34</v>
      </c>
      <c r="S59" s="4" t="s">
        <v>35</v>
      </c>
      <c r="T59" s="5" t="s">
        <v>2</v>
      </c>
      <c r="V59" s="3" t="s">
        <v>34</v>
      </c>
      <c r="W59" s="4" t="s">
        <v>35</v>
      </c>
    </row>
    <row r="60" spans="1:23">
      <c r="A60" s="149"/>
      <c r="B60" s="6" t="s">
        <v>3</v>
      </c>
      <c r="C60" s="8">
        <v>11908</v>
      </c>
      <c r="D60" s="8">
        <v>10864</v>
      </c>
      <c r="E60" s="9">
        <f>D60/C60</f>
        <v>0.91232784682566337</v>
      </c>
      <c r="F60" s="8">
        <v>11908</v>
      </c>
      <c r="G60" s="8">
        <v>10659</v>
      </c>
      <c r="H60" s="9">
        <f>G60/F60</f>
        <v>0.89511252939200536</v>
      </c>
      <c r="I60" s="8">
        <v>11908</v>
      </c>
      <c r="J60" s="8"/>
      <c r="K60" s="38">
        <f>J60/I60</f>
        <v>0</v>
      </c>
      <c r="L60" s="8">
        <v>11908</v>
      </c>
      <c r="M60" s="8"/>
      <c r="N60" s="38">
        <f>M60/L60</f>
        <v>0</v>
      </c>
      <c r="O60" s="8">
        <v>11908</v>
      </c>
      <c r="P60" s="8"/>
      <c r="Q60" s="9">
        <f>P60/O60</f>
        <v>0</v>
      </c>
      <c r="R60" s="8">
        <v>11908</v>
      </c>
      <c r="S60" s="29"/>
      <c r="T60" s="9">
        <f>S60/R60</f>
        <v>0</v>
      </c>
      <c r="V60" s="8">
        <f>SUM(C60,F60,I60,L60,O60,R60)</f>
        <v>71448</v>
      </c>
      <c r="W60" s="8">
        <f>SUM(D60,G60,J60,M60,P60,S60)</f>
        <v>21523</v>
      </c>
    </row>
    <row r="61" spans="1:23">
      <c r="A61" s="149"/>
      <c r="B61" s="6" t="s">
        <v>22</v>
      </c>
      <c r="C61" s="8">
        <v>1868</v>
      </c>
      <c r="D61" s="8">
        <v>2503</v>
      </c>
      <c r="E61" s="9">
        <f>D61/C61</f>
        <v>1.3399357601713062</v>
      </c>
      <c r="F61" s="8">
        <v>1868</v>
      </c>
      <c r="G61" s="8">
        <v>3533</v>
      </c>
      <c r="H61" s="9">
        <f>G61/F61</f>
        <v>1.8913276231263383</v>
      </c>
      <c r="I61" s="8">
        <v>1868</v>
      </c>
      <c r="J61" s="8"/>
      <c r="K61" s="38">
        <f>J61/I61</f>
        <v>0</v>
      </c>
      <c r="L61" s="8">
        <v>1868</v>
      </c>
      <c r="M61" s="8"/>
      <c r="N61" s="38">
        <f>M61/L61</f>
        <v>0</v>
      </c>
      <c r="O61" s="8">
        <v>1868</v>
      </c>
      <c r="P61" s="8"/>
      <c r="Q61" s="9">
        <f>P61/O61</f>
        <v>0</v>
      </c>
      <c r="R61" s="8">
        <v>1868</v>
      </c>
      <c r="S61" s="29"/>
      <c r="T61" s="9">
        <f>S61/R61</f>
        <v>0</v>
      </c>
      <c r="V61" s="8">
        <f>SUM(C61,F61,I61,L61,O61,R61)</f>
        <v>11208</v>
      </c>
      <c r="W61" s="8">
        <f>SUM(D61,G61,J61,M61,P61,S61)</f>
        <v>6036</v>
      </c>
    </row>
    <row r="62" spans="1:23">
      <c r="A62" s="150"/>
      <c r="B62" s="59" t="s">
        <v>6</v>
      </c>
      <c r="C62" s="10">
        <f>SUM(C60:C61)</f>
        <v>13776</v>
      </c>
      <c r="D62" s="10">
        <f t="shared" ref="D62:S62" si="9">SUM(D60:D61)</f>
        <v>13367</v>
      </c>
      <c r="E62" s="39">
        <f>D62/C62</f>
        <v>0.97031068524970965</v>
      </c>
      <c r="F62" s="10">
        <f t="shared" si="9"/>
        <v>13776</v>
      </c>
      <c r="G62" s="10">
        <f t="shared" si="9"/>
        <v>14192</v>
      </c>
      <c r="H62" s="39">
        <f>G62/F62</f>
        <v>1.0301974448315911</v>
      </c>
      <c r="I62" s="10">
        <f t="shared" si="9"/>
        <v>13776</v>
      </c>
      <c r="J62" s="10">
        <f t="shared" si="9"/>
        <v>0</v>
      </c>
      <c r="K62" s="11">
        <f>J62/I62</f>
        <v>0</v>
      </c>
      <c r="L62" s="10">
        <f t="shared" si="9"/>
        <v>13776</v>
      </c>
      <c r="M62" s="10">
        <f t="shared" si="9"/>
        <v>0</v>
      </c>
      <c r="N62" s="11">
        <f>M62/L62</f>
        <v>0</v>
      </c>
      <c r="O62" s="10">
        <f t="shared" si="9"/>
        <v>13776</v>
      </c>
      <c r="P62" s="10">
        <f t="shared" si="9"/>
        <v>0</v>
      </c>
      <c r="Q62" s="11">
        <f>P62/O62</f>
        <v>0</v>
      </c>
      <c r="R62" s="10">
        <f t="shared" si="9"/>
        <v>13776</v>
      </c>
      <c r="S62" s="10">
        <f t="shared" si="9"/>
        <v>0</v>
      </c>
      <c r="T62" s="11">
        <f>S62/R62</f>
        <v>0</v>
      </c>
      <c r="V62" s="12">
        <f>SUM(V60:V61)</f>
        <v>82656</v>
      </c>
      <c r="W62" s="12">
        <f>SUM(W60:W61)</f>
        <v>27559</v>
      </c>
    </row>
    <row r="63" spans="1:23" ht="15" customHeight="1">
      <c r="A63" s="30"/>
      <c r="V63"/>
      <c r="W63"/>
    </row>
    <row r="64" spans="1:23">
      <c r="A64" s="140" t="s">
        <v>24</v>
      </c>
      <c r="B64" s="137" t="s">
        <v>26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8"/>
      <c r="V64" s="15"/>
      <c r="W64" s="15"/>
    </row>
    <row r="65" spans="1:23">
      <c r="A65" s="141"/>
      <c r="B65" s="161" t="s">
        <v>1</v>
      </c>
      <c r="C65" s="131" t="s">
        <v>38</v>
      </c>
      <c r="D65" s="139"/>
      <c r="E65" s="132"/>
      <c r="F65" s="131" t="s">
        <v>39</v>
      </c>
      <c r="G65" s="139"/>
      <c r="H65" s="132"/>
      <c r="I65" s="131" t="s">
        <v>40</v>
      </c>
      <c r="J65" s="139"/>
      <c r="K65" s="132"/>
      <c r="L65" s="131" t="s">
        <v>41</v>
      </c>
      <c r="M65" s="139"/>
      <c r="N65" s="132"/>
      <c r="O65" s="131" t="s">
        <v>42</v>
      </c>
      <c r="P65" s="139"/>
      <c r="Q65" s="132"/>
      <c r="R65" s="131" t="s">
        <v>43</v>
      </c>
      <c r="S65" s="139"/>
      <c r="T65" s="132"/>
      <c r="V65" s="131" t="s">
        <v>33</v>
      </c>
      <c r="W65" s="132"/>
    </row>
    <row r="66" spans="1:23">
      <c r="A66" s="141"/>
      <c r="B66" s="162"/>
      <c r="C66" s="3" t="s">
        <v>34</v>
      </c>
      <c r="D66" s="4" t="s">
        <v>35</v>
      </c>
      <c r="E66" s="5" t="s">
        <v>2</v>
      </c>
      <c r="F66" s="3" t="s">
        <v>34</v>
      </c>
      <c r="G66" s="4" t="s">
        <v>35</v>
      </c>
      <c r="H66" s="5" t="s">
        <v>2</v>
      </c>
      <c r="I66" s="3" t="s">
        <v>34</v>
      </c>
      <c r="J66" s="4" t="s">
        <v>35</v>
      </c>
      <c r="K66" s="5" t="s">
        <v>2</v>
      </c>
      <c r="L66" s="3" t="s">
        <v>34</v>
      </c>
      <c r="M66" s="4" t="s">
        <v>35</v>
      </c>
      <c r="N66" s="5" t="s">
        <v>2</v>
      </c>
      <c r="O66" s="3" t="s">
        <v>34</v>
      </c>
      <c r="P66" s="4" t="s">
        <v>35</v>
      </c>
      <c r="Q66" s="5" t="s">
        <v>2</v>
      </c>
      <c r="R66" s="3" t="s">
        <v>34</v>
      </c>
      <c r="S66" s="4" t="s">
        <v>35</v>
      </c>
      <c r="T66" s="5" t="s">
        <v>2</v>
      </c>
      <c r="V66" s="3" t="s">
        <v>34</v>
      </c>
      <c r="W66" s="4" t="s">
        <v>35</v>
      </c>
    </row>
    <row r="67" spans="1:23">
      <c r="A67" s="141"/>
      <c r="B67" s="6" t="s">
        <v>3</v>
      </c>
      <c r="C67" s="31">
        <v>10000</v>
      </c>
      <c r="D67" s="8">
        <v>7502</v>
      </c>
      <c r="E67" s="9">
        <f>D67/C67</f>
        <v>0.75019999999999998</v>
      </c>
      <c r="F67" s="32">
        <v>10000</v>
      </c>
      <c r="G67" s="8">
        <v>9693</v>
      </c>
      <c r="H67" s="9">
        <f>G67/F67</f>
        <v>0.96930000000000005</v>
      </c>
      <c r="I67" s="32">
        <v>10000</v>
      </c>
      <c r="J67" s="8"/>
      <c r="K67" s="38">
        <f>J67/I67</f>
        <v>0</v>
      </c>
      <c r="L67" s="32">
        <v>10000</v>
      </c>
      <c r="M67" s="8"/>
      <c r="N67" s="9">
        <f>M67/L67</f>
        <v>0</v>
      </c>
      <c r="O67" s="32">
        <v>10000</v>
      </c>
      <c r="P67" s="8"/>
      <c r="Q67" s="9">
        <f>P67/O67</f>
        <v>0</v>
      </c>
      <c r="R67" s="32">
        <v>10000</v>
      </c>
      <c r="S67" s="8"/>
      <c r="T67" s="9">
        <f>S67/R67</f>
        <v>0</v>
      </c>
      <c r="V67" s="8">
        <f>SUM(C67,F67,I67,L67,O67,R67)</f>
        <v>60000</v>
      </c>
      <c r="W67" s="8">
        <f>SUM(D67,G67,J67,M67,P67,S67)</f>
        <v>17195</v>
      </c>
    </row>
    <row r="68" spans="1:23" ht="15">
      <c r="A68" s="141"/>
      <c r="B68" s="137" t="s">
        <v>7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8"/>
      <c r="V68"/>
      <c r="W68"/>
    </row>
    <row r="69" spans="1:23">
      <c r="A69" s="141"/>
      <c r="B69" s="147" t="s">
        <v>55</v>
      </c>
      <c r="C69" s="131" t="s">
        <v>38</v>
      </c>
      <c r="D69" s="139"/>
      <c r="E69" s="132"/>
      <c r="F69" s="131" t="s">
        <v>39</v>
      </c>
      <c r="G69" s="139"/>
      <c r="H69" s="132"/>
      <c r="I69" s="131" t="s">
        <v>40</v>
      </c>
      <c r="J69" s="139"/>
      <c r="K69" s="132"/>
      <c r="L69" s="131" t="s">
        <v>41</v>
      </c>
      <c r="M69" s="139"/>
      <c r="N69" s="132"/>
      <c r="O69" s="131" t="s">
        <v>42</v>
      </c>
      <c r="P69" s="139"/>
      <c r="Q69" s="132"/>
      <c r="R69" s="131" t="s">
        <v>43</v>
      </c>
      <c r="S69" s="139"/>
      <c r="T69" s="132"/>
      <c r="V69" s="131" t="s">
        <v>33</v>
      </c>
      <c r="W69" s="132"/>
    </row>
    <row r="70" spans="1:23">
      <c r="A70" s="141"/>
      <c r="B70" s="147"/>
      <c r="C70" s="3" t="s">
        <v>34</v>
      </c>
      <c r="D70" s="4" t="s">
        <v>35</v>
      </c>
      <c r="E70" s="5" t="s">
        <v>2</v>
      </c>
      <c r="F70" s="3" t="s">
        <v>34</v>
      </c>
      <c r="G70" s="4" t="s">
        <v>35</v>
      </c>
      <c r="H70" s="5" t="s">
        <v>2</v>
      </c>
      <c r="I70" s="3" t="s">
        <v>34</v>
      </c>
      <c r="J70" s="4" t="s">
        <v>35</v>
      </c>
      <c r="K70" s="5" t="s">
        <v>2</v>
      </c>
      <c r="L70" s="3" t="s">
        <v>34</v>
      </c>
      <c r="M70" s="4" t="s">
        <v>35</v>
      </c>
      <c r="N70" s="5" t="s">
        <v>2</v>
      </c>
      <c r="O70" s="3" t="s">
        <v>34</v>
      </c>
      <c r="P70" s="4" t="s">
        <v>35</v>
      </c>
      <c r="Q70" s="5" t="s">
        <v>2</v>
      </c>
      <c r="R70" s="3" t="s">
        <v>34</v>
      </c>
      <c r="S70" s="4" t="s">
        <v>35</v>
      </c>
      <c r="T70" s="5" t="s">
        <v>2</v>
      </c>
      <c r="V70" s="4" t="s">
        <v>35</v>
      </c>
      <c r="W70" s="4" t="s">
        <v>35</v>
      </c>
    </row>
    <row r="71" spans="1:23">
      <c r="A71" s="142"/>
      <c r="B71" s="6"/>
      <c r="C71" s="7">
        <v>110</v>
      </c>
      <c r="D71" s="8">
        <v>86</v>
      </c>
      <c r="E71" s="9">
        <f>D71/C71</f>
        <v>0.78181818181818186</v>
      </c>
      <c r="F71" s="7">
        <v>110</v>
      </c>
      <c r="G71" s="8">
        <v>140</v>
      </c>
      <c r="H71" s="9">
        <f>G71/F71</f>
        <v>1.2727272727272727</v>
      </c>
      <c r="I71" s="7">
        <v>110</v>
      </c>
      <c r="J71" s="8"/>
      <c r="K71" s="38">
        <f>J71/I71</f>
        <v>0</v>
      </c>
      <c r="L71" s="7">
        <v>110</v>
      </c>
      <c r="M71" s="8"/>
      <c r="N71" s="9">
        <f>M71/L71</f>
        <v>0</v>
      </c>
      <c r="O71" s="7">
        <v>110</v>
      </c>
      <c r="P71" s="8"/>
      <c r="Q71" s="9">
        <f>P71/O71</f>
        <v>0</v>
      </c>
      <c r="R71" s="7">
        <v>110</v>
      </c>
      <c r="S71" s="8"/>
      <c r="T71" s="9">
        <f>S71/R71</f>
        <v>0</v>
      </c>
      <c r="V71" s="8">
        <f>SUM(C71,F71,I71,L71,O71,R71)</f>
        <v>660</v>
      </c>
      <c r="W71" s="8">
        <f>SUM(D71,G71,J71,M71,P71,S71)</f>
        <v>226</v>
      </c>
    </row>
    <row r="72" spans="1:23" ht="15">
      <c r="A72" s="33"/>
      <c r="V72"/>
      <c r="W72"/>
    </row>
    <row r="73" spans="1:23">
      <c r="B73" s="22"/>
      <c r="C73" s="131" t="s">
        <v>38</v>
      </c>
      <c r="D73" s="139"/>
      <c r="E73" s="132"/>
      <c r="F73" s="131" t="s">
        <v>39</v>
      </c>
      <c r="G73" s="139"/>
      <c r="H73" s="132"/>
      <c r="I73" s="131" t="s">
        <v>40</v>
      </c>
      <c r="J73" s="139"/>
      <c r="K73" s="132"/>
      <c r="L73" s="131" t="s">
        <v>41</v>
      </c>
      <c r="M73" s="139"/>
      <c r="N73" s="132"/>
      <c r="O73" s="131" t="s">
        <v>42</v>
      </c>
      <c r="P73" s="139"/>
      <c r="Q73" s="132"/>
      <c r="R73" s="131" t="s">
        <v>43</v>
      </c>
      <c r="S73" s="139"/>
      <c r="T73" s="132"/>
      <c r="V73" s="131" t="s">
        <v>33</v>
      </c>
      <c r="W73" s="132" t="s">
        <v>33</v>
      </c>
    </row>
    <row r="74" spans="1:23">
      <c r="B74" s="22"/>
      <c r="C74" s="3" t="s">
        <v>34</v>
      </c>
      <c r="D74" s="4" t="s">
        <v>35</v>
      </c>
      <c r="E74" s="5" t="s">
        <v>2</v>
      </c>
      <c r="F74" s="3" t="s">
        <v>34</v>
      </c>
      <c r="G74" s="4" t="s">
        <v>35</v>
      </c>
      <c r="H74" s="5" t="s">
        <v>2</v>
      </c>
      <c r="I74" s="3" t="s">
        <v>34</v>
      </c>
      <c r="J74" s="4" t="s">
        <v>35</v>
      </c>
      <c r="K74" s="5" t="s">
        <v>2</v>
      </c>
      <c r="L74" s="3" t="s">
        <v>34</v>
      </c>
      <c r="M74" s="4" t="s">
        <v>35</v>
      </c>
      <c r="N74" s="5" t="s">
        <v>2</v>
      </c>
      <c r="O74" s="3" t="s">
        <v>34</v>
      </c>
      <c r="P74" s="4" t="s">
        <v>35</v>
      </c>
      <c r="Q74" s="5" t="s">
        <v>2</v>
      </c>
      <c r="R74" s="3" t="s">
        <v>34</v>
      </c>
      <c r="S74" s="4" t="s">
        <v>35</v>
      </c>
      <c r="T74" s="5" t="s">
        <v>2</v>
      </c>
      <c r="V74" s="3" t="s">
        <v>34</v>
      </c>
      <c r="W74" s="4" t="s">
        <v>35</v>
      </c>
    </row>
    <row r="75" spans="1:23">
      <c r="A75" s="145" t="s">
        <v>25</v>
      </c>
      <c r="B75" s="56" t="s">
        <v>56</v>
      </c>
      <c r="C75" s="7">
        <f>SUM(C48,C62,C67)</f>
        <v>41800</v>
      </c>
      <c r="D75" s="7">
        <f>SUM(D48,D62,D67)</f>
        <v>37088</v>
      </c>
      <c r="E75" s="9"/>
      <c r="F75" s="7">
        <f>SUM(F48,F62,F67)</f>
        <v>41800</v>
      </c>
      <c r="G75" s="7">
        <f>SUM(G48,G62,G67)</f>
        <v>41975</v>
      </c>
      <c r="H75" s="9"/>
      <c r="I75" s="7">
        <f>SUM(I48,I62,I67)</f>
        <v>41800</v>
      </c>
      <c r="J75" s="7">
        <f>SUM(J48,J62,J67)</f>
        <v>0</v>
      </c>
      <c r="K75" s="9"/>
      <c r="L75" s="7">
        <f>SUM(L48,L62,L67)</f>
        <v>41800</v>
      </c>
      <c r="M75" s="7">
        <f>SUM(M48,M62,M67)</f>
        <v>0</v>
      </c>
      <c r="N75" s="9"/>
      <c r="O75" s="7">
        <f>SUM(O48,O62,O67)</f>
        <v>41800</v>
      </c>
      <c r="P75" s="7">
        <f>SUM(P48,P62,P67)</f>
        <v>0</v>
      </c>
      <c r="Q75" s="9"/>
      <c r="R75" s="7">
        <f>SUM(R48,R62,R67)</f>
        <v>41800</v>
      </c>
      <c r="S75" s="7">
        <f>SUM(S48,S62,S67)</f>
        <v>0</v>
      </c>
      <c r="T75" s="9"/>
      <c r="V75" s="8">
        <f>SUM(C75,F75,I75,L75,O75,R75)</f>
        <v>250800</v>
      </c>
      <c r="W75" s="8">
        <f>SUM(D75,G75,J75,M75,P75,S75)</f>
        <v>79063</v>
      </c>
    </row>
    <row r="76" spans="1:23">
      <c r="A76" s="146"/>
      <c r="B76" s="56" t="s">
        <v>57</v>
      </c>
      <c r="C76" s="7">
        <f>SUM(C55,C71)</f>
        <v>390</v>
      </c>
      <c r="D76" s="7">
        <f>SUM(D55,D71)</f>
        <v>374</v>
      </c>
      <c r="E76" s="9"/>
      <c r="F76" s="7">
        <f>SUM(F55,F71)</f>
        <v>390</v>
      </c>
      <c r="G76" s="7">
        <f>SUM(G55,G71)</f>
        <v>400</v>
      </c>
      <c r="H76" s="9"/>
      <c r="I76" s="7">
        <f>SUM(I55,I71)</f>
        <v>390</v>
      </c>
      <c r="J76" s="7">
        <f>SUM(J55,J71)</f>
        <v>0</v>
      </c>
      <c r="K76" s="9"/>
      <c r="L76" s="7">
        <f>SUM(L55,L71)</f>
        <v>390</v>
      </c>
      <c r="M76" s="7">
        <f>SUM(M55,M71)</f>
        <v>0</v>
      </c>
      <c r="N76" s="9"/>
      <c r="O76" s="7">
        <f>SUM(O55,O71)</f>
        <v>390</v>
      </c>
      <c r="P76" s="7">
        <f>SUM(P55,P71)</f>
        <v>0</v>
      </c>
      <c r="Q76" s="9"/>
      <c r="R76" s="7">
        <f>SUM(R55,R71)</f>
        <v>390</v>
      </c>
      <c r="S76" s="7">
        <f>SUM(S55,S71)</f>
        <v>0</v>
      </c>
      <c r="T76" s="9"/>
      <c r="V76" s="8">
        <f>SUM(C76,F76,I76,L76,O76,R76)</f>
        <v>2340</v>
      </c>
      <c r="W76" s="8">
        <f>SUM(D76,G76,J76,M76,P76,S76)</f>
        <v>774</v>
      </c>
    </row>
    <row r="78" spans="1:23">
      <c r="C78" s="34"/>
    </row>
    <row r="79" spans="1:23">
      <c r="V79" s="34"/>
    </row>
    <row r="80" spans="1:23">
      <c r="V80" s="34"/>
    </row>
    <row r="100" spans="2:14">
      <c r="B100" s="35"/>
      <c r="C100" s="36" t="s">
        <v>10</v>
      </c>
      <c r="D100" s="36" t="s">
        <v>11</v>
      </c>
      <c r="E100" s="36" t="s">
        <v>12</v>
      </c>
      <c r="F100" s="36" t="s">
        <v>13</v>
      </c>
      <c r="G100" s="36" t="s">
        <v>14</v>
      </c>
      <c r="H100" s="36" t="s">
        <v>15</v>
      </c>
      <c r="I100" s="36" t="s">
        <v>16</v>
      </c>
      <c r="J100" s="36" t="s">
        <v>17</v>
      </c>
      <c r="K100" s="36" t="s">
        <v>18</v>
      </c>
      <c r="L100" s="36" t="s">
        <v>19</v>
      </c>
      <c r="M100" s="36" t="s">
        <v>20</v>
      </c>
      <c r="N100" s="36" t="s">
        <v>21</v>
      </c>
    </row>
    <row r="101" spans="2:14">
      <c r="B101" s="57" t="s">
        <v>56</v>
      </c>
      <c r="C101" s="37">
        <f>D37</f>
        <v>37430</v>
      </c>
      <c r="D101" s="37">
        <f>G37</f>
        <v>35231</v>
      </c>
      <c r="E101" s="37">
        <f>J37</f>
        <v>44835</v>
      </c>
      <c r="F101" s="37">
        <f>M37</f>
        <v>47044</v>
      </c>
      <c r="G101" s="37">
        <f>P37</f>
        <v>47575</v>
      </c>
      <c r="H101" s="37">
        <f>S37</f>
        <v>46626</v>
      </c>
      <c r="I101" s="37">
        <f>D75</f>
        <v>37088</v>
      </c>
      <c r="J101" s="37">
        <f>G75</f>
        <v>41975</v>
      </c>
      <c r="K101" s="37">
        <f>J75</f>
        <v>0</v>
      </c>
      <c r="L101" s="37">
        <f>M75</f>
        <v>0</v>
      </c>
      <c r="M101" s="37">
        <f>P75</f>
        <v>0</v>
      </c>
      <c r="N101" s="37">
        <f>S75</f>
        <v>0</v>
      </c>
    </row>
    <row r="102" spans="2:14">
      <c r="B102" s="57" t="s">
        <v>57</v>
      </c>
      <c r="C102" s="37">
        <f>D38</f>
        <v>334</v>
      </c>
      <c r="D102" s="37">
        <f>G38</f>
        <v>311</v>
      </c>
      <c r="E102" s="37">
        <f>J38</f>
        <v>418</v>
      </c>
      <c r="F102" s="37">
        <f>M38</f>
        <v>474</v>
      </c>
      <c r="G102" s="37">
        <f>P38</f>
        <v>463</v>
      </c>
      <c r="H102" s="37">
        <f>S38</f>
        <v>391</v>
      </c>
      <c r="I102" s="37">
        <f>D76</f>
        <v>374</v>
      </c>
      <c r="J102" s="37">
        <f>G76</f>
        <v>400</v>
      </c>
      <c r="K102" s="37">
        <f>J76</f>
        <v>0</v>
      </c>
      <c r="L102" s="37">
        <f>M76</f>
        <v>0</v>
      </c>
      <c r="M102" s="37">
        <f>P76</f>
        <v>0</v>
      </c>
      <c r="N102" s="37">
        <f>S76</f>
        <v>0</v>
      </c>
    </row>
  </sheetData>
  <mergeCells count="120">
    <mergeCell ref="A40:U40"/>
    <mergeCell ref="V40:W40"/>
    <mergeCell ref="A57:A62"/>
    <mergeCell ref="B57:T57"/>
    <mergeCell ref="B58:B59"/>
    <mergeCell ref="C58:E58"/>
    <mergeCell ref="F58:H58"/>
    <mergeCell ref="A75:A76"/>
    <mergeCell ref="V69:W69"/>
    <mergeCell ref="C73:E73"/>
    <mergeCell ref="F73:H73"/>
    <mergeCell ref="I73:K73"/>
    <mergeCell ref="L73:N73"/>
    <mergeCell ref="O73:Q73"/>
    <mergeCell ref="R73:T73"/>
    <mergeCell ref="V73:W73"/>
    <mergeCell ref="V65:W65"/>
    <mergeCell ref="B68:T68"/>
    <mergeCell ref="B69:B70"/>
    <mergeCell ref="C69:E69"/>
    <mergeCell ref="F69:H69"/>
    <mergeCell ref="I69:K69"/>
    <mergeCell ref="L69:N69"/>
    <mergeCell ref="O69:Q69"/>
    <mergeCell ref="R69:T69"/>
    <mergeCell ref="A64:A71"/>
    <mergeCell ref="B64:T64"/>
    <mergeCell ref="B65:B66"/>
    <mergeCell ref="C65:E65"/>
    <mergeCell ref="F65:H65"/>
    <mergeCell ref="I65:K65"/>
    <mergeCell ref="L65:N65"/>
    <mergeCell ref="O65:Q65"/>
    <mergeCell ref="R65:T65"/>
    <mergeCell ref="I58:K58"/>
    <mergeCell ref="L58:N58"/>
    <mergeCell ref="O58:Q58"/>
    <mergeCell ref="R58:T58"/>
    <mergeCell ref="V58:W58"/>
    <mergeCell ref="V35:W35"/>
    <mergeCell ref="A37:A38"/>
    <mergeCell ref="C41:K41"/>
    <mergeCell ref="L41:T41"/>
    <mergeCell ref="A42:A55"/>
    <mergeCell ref="B42:T42"/>
    <mergeCell ref="B43:B44"/>
    <mergeCell ref="C43:E43"/>
    <mergeCell ref="F43:H43"/>
    <mergeCell ref="I43:K43"/>
    <mergeCell ref="L43:N43"/>
    <mergeCell ref="O43:Q43"/>
    <mergeCell ref="R43:T43"/>
    <mergeCell ref="V43:W43"/>
    <mergeCell ref="B49:T49"/>
    <mergeCell ref="B50:B51"/>
    <mergeCell ref="C50:E50"/>
    <mergeCell ref="F50:H50"/>
    <mergeCell ref="I50:K50"/>
    <mergeCell ref="L50:N50"/>
    <mergeCell ref="O50:Q50"/>
    <mergeCell ref="R50:T50"/>
    <mergeCell ref="V50:W50"/>
    <mergeCell ref="A19:A24"/>
    <mergeCell ref="B19:T19"/>
    <mergeCell ref="B20:B21"/>
    <mergeCell ref="C20:E20"/>
    <mergeCell ref="C35:E35"/>
    <mergeCell ref="F35:H35"/>
    <mergeCell ref="I35:K35"/>
    <mergeCell ref="L35:N35"/>
    <mergeCell ref="O35:Q35"/>
    <mergeCell ref="R35:T35"/>
    <mergeCell ref="A26:A33"/>
    <mergeCell ref="B26:T26"/>
    <mergeCell ref="F20:H20"/>
    <mergeCell ref="I20:K20"/>
    <mergeCell ref="L20:N20"/>
    <mergeCell ref="O20:Q20"/>
    <mergeCell ref="R20:T20"/>
    <mergeCell ref="V27:W27"/>
    <mergeCell ref="B30:T30"/>
    <mergeCell ref="B31:B32"/>
    <mergeCell ref="C31:E31"/>
    <mergeCell ref="F31:H31"/>
    <mergeCell ref="I31:K31"/>
    <mergeCell ref="L31:N31"/>
    <mergeCell ref="O31:Q31"/>
    <mergeCell ref="R31:T31"/>
    <mergeCell ref="V31:W31"/>
    <mergeCell ref="B27:B28"/>
    <mergeCell ref="C27:E27"/>
    <mergeCell ref="F27:H27"/>
    <mergeCell ref="I27:K27"/>
    <mergeCell ref="L27:N27"/>
    <mergeCell ref="O27:Q27"/>
    <mergeCell ref="R27:T27"/>
    <mergeCell ref="V20:W20"/>
    <mergeCell ref="A2:U2"/>
    <mergeCell ref="V2:W2"/>
    <mergeCell ref="C3:K3"/>
    <mergeCell ref="L3:T3"/>
    <mergeCell ref="A4:A17"/>
    <mergeCell ref="B4:T4"/>
    <mergeCell ref="B5:B6"/>
    <mergeCell ref="C5:E5"/>
    <mergeCell ref="F5:H5"/>
    <mergeCell ref="I5:K5"/>
    <mergeCell ref="L5:N5"/>
    <mergeCell ref="O5:Q5"/>
    <mergeCell ref="R5:T5"/>
    <mergeCell ref="V5:W5"/>
    <mergeCell ref="B11:T11"/>
    <mergeCell ref="B12:B13"/>
    <mergeCell ref="C12:E12"/>
    <mergeCell ref="F12:H12"/>
    <mergeCell ref="I12:K12"/>
    <mergeCell ref="L12:N12"/>
    <mergeCell ref="O12:Q12"/>
    <mergeCell ref="R12:T12"/>
    <mergeCell ref="V12:W12"/>
  </mergeCells>
  <pageMargins left="0.51181102362204722" right="0.51181102362204722" top="0.78740157480314965" bottom="0.78740157480314965" header="0.31496062992125984" footer="0.31496062992125984"/>
  <pageSetup paperSize="9" scale="67" orientation="landscape" r:id="rId1"/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1A6C-C9F3-4002-A307-FE4A97A3FDFA}">
  <dimension ref="A3:I25"/>
  <sheetViews>
    <sheetView showGridLines="0" topLeftCell="A7" workbookViewId="0">
      <selection activeCell="A25" sqref="A25"/>
    </sheetView>
  </sheetViews>
  <sheetFormatPr defaultColWidth="8.85546875" defaultRowHeight="20.45" customHeight="1"/>
  <cols>
    <col min="1" max="1" width="38.140625" style="40" bestFit="1" customWidth="1"/>
    <col min="2" max="7" width="15.7109375" style="40" customWidth="1"/>
    <col min="8" max="16384" width="8.85546875" style="40"/>
  </cols>
  <sheetData>
    <row r="3" spans="1:9" ht="12.75"/>
    <row r="4" spans="1:9" ht="12.75">
      <c r="A4" s="167" t="s">
        <v>49</v>
      </c>
      <c r="B4" s="167"/>
      <c r="C4" s="167"/>
      <c r="D4" s="167"/>
      <c r="E4" s="167"/>
      <c r="F4" s="167"/>
      <c r="G4" s="167"/>
    </row>
    <row r="5" spans="1:9" ht="12.75">
      <c r="A5" s="167" t="s">
        <v>0</v>
      </c>
      <c r="B5" s="167"/>
      <c r="C5" s="167"/>
      <c r="D5" s="167"/>
      <c r="E5" s="167"/>
      <c r="F5" s="167"/>
      <c r="G5" s="167"/>
    </row>
    <row r="6" spans="1:9" ht="13.5" thickBot="1">
      <c r="A6" s="41"/>
      <c r="B6" s="41"/>
      <c r="C6" s="41"/>
      <c r="D6" s="41"/>
      <c r="E6" s="41"/>
      <c r="F6" s="41"/>
      <c r="G6" s="41"/>
    </row>
    <row r="7" spans="1:9" ht="13.5" thickBot="1">
      <c r="A7" s="168" t="s">
        <v>53</v>
      </c>
      <c r="B7" s="169"/>
      <c r="C7" s="169"/>
      <c r="D7" s="169"/>
      <c r="E7" s="169"/>
      <c r="F7" s="169"/>
      <c r="G7" s="170"/>
    </row>
    <row r="8" spans="1:9" ht="12.75">
      <c r="A8" s="163" t="s">
        <v>1</v>
      </c>
      <c r="B8" s="165" t="s">
        <v>50</v>
      </c>
      <c r="C8" s="165"/>
      <c r="D8" s="165" t="s">
        <v>51</v>
      </c>
      <c r="E8" s="165"/>
      <c r="F8" s="165" t="s">
        <v>52</v>
      </c>
      <c r="G8" s="166"/>
    </row>
    <row r="9" spans="1:9" ht="12.75">
      <c r="A9" s="164"/>
      <c r="B9" s="42" t="s">
        <v>34</v>
      </c>
      <c r="C9" s="43" t="s">
        <v>35</v>
      </c>
      <c r="D9" s="42" t="s">
        <v>34</v>
      </c>
      <c r="E9" s="43" t="s">
        <v>35</v>
      </c>
      <c r="F9" s="42" t="s">
        <v>34</v>
      </c>
      <c r="G9" s="44" t="s">
        <v>35</v>
      </c>
    </row>
    <row r="10" spans="1:9" ht="12.75">
      <c r="A10" s="45" t="s">
        <v>3</v>
      </c>
      <c r="B10" s="46">
        <f>SUM('cont x real'!C7,'cont x real'!C22,'cont x real'!F22,'cont x real'!F7,'cont x real'!I7,'cont x real'!I22,'cont x real'!L7,'cont x real'!L22,'cont x real'!O7,'cont x real'!O22,'cont x real'!R7,'cont x real'!R22)</f>
        <v>147048</v>
      </c>
      <c r="C10" s="46">
        <f>SUM('cont x real'!D7,'cont x real'!D22,'cont x real'!G22,'cont x real'!G7,'cont x real'!J7,'cont x real'!J22,'cont x real'!M7,'cont x real'!M22,'cont x real'!P7,'cont x real'!P22,'cont x real'!S7,'cont x real'!S22)</f>
        <v>148823</v>
      </c>
      <c r="D10" s="46">
        <f>'cont x real'!C45+'cont x real'!C60+'cont x real'!F45+'cont x real'!F60</f>
        <v>49016</v>
      </c>
      <c r="E10" s="46">
        <f>'cont x real'!D45+'cont x real'!D60+'cont x real'!G45+'cont x real'!G60</f>
        <v>48317</v>
      </c>
      <c r="F10" s="47">
        <f>SUM(B10,D10)</f>
        <v>196064</v>
      </c>
      <c r="G10" s="48">
        <f>SUM(C10,E10)</f>
        <v>197140</v>
      </c>
    </row>
    <row r="11" spans="1:9" ht="12.75">
      <c r="A11" s="45" t="s">
        <v>4</v>
      </c>
      <c r="B11" s="46">
        <f>SUM('cont x real'!C8,'cont x real'!F8,'cont x real'!I8,'cont x real'!L8,'cont x real'!O8,'cont x real'!R8)</f>
        <v>22464</v>
      </c>
      <c r="C11" s="46">
        <f>SUM('cont x real'!D8,'cont x real'!G8,'cont x real'!J8,'cont x real'!M8,'cont x real'!P8,'cont x real'!S8)</f>
        <v>14504</v>
      </c>
      <c r="D11" s="46">
        <f>'cont x real'!C46+'cont x real'!F46</f>
        <v>7488</v>
      </c>
      <c r="E11" s="46">
        <f>'cont x real'!D46+'cont x real'!G46</f>
        <v>4882</v>
      </c>
      <c r="F11" s="47">
        <f t="shared" ref="F11:G13" si="0">SUM(B11,D11)</f>
        <v>29952</v>
      </c>
      <c r="G11" s="48">
        <f t="shared" si="0"/>
        <v>19386</v>
      </c>
    </row>
    <row r="12" spans="1:9" ht="12.75">
      <c r="A12" s="45" t="s">
        <v>22</v>
      </c>
      <c r="B12" s="46">
        <f>SUM('cont x real'!C23,'cont x real'!C29,'cont x real'!F23,'cont x real'!F29,'cont x real'!I23,'cont x real'!I29,'cont x real'!L23,'cont x real'!L29,'cont x real'!O29,'cont x real'!O23,'cont x real'!R23,'cont x real'!R29)</f>
        <v>69307.98</v>
      </c>
      <c r="C12" s="46">
        <f>SUM('cont x real'!D23,'cont x real'!D29,'cont x real'!G23,'cont x real'!G29,'cont x real'!J23,'cont x real'!J29,'cont x real'!M23,'cont x real'!M29,'cont x real'!P29,'cont x real'!P23,'cont x real'!S23,'cont x real'!S29)</f>
        <v>87077</v>
      </c>
      <c r="D12" s="46">
        <f>'cont x real'!C67+'cont x real'!C61+'cont x real'!F61+'cont x real'!F67</f>
        <v>23736</v>
      </c>
      <c r="E12" s="46">
        <f>'cont x real'!D61+'cont x real'!D67+'cont x real'!G67+'cont x real'!G61</f>
        <v>23231</v>
      </c>
      <c r="F12" s="47">
        <f t="shared" si="0"/>
        <v>93043.98</v>
      </c>
      <c r="G12" s="48">
        <f t="shared" si="0"/>
        <v>110308</v>
      </c>
    </row>
    <row r="13" spans="1:9" ht="12.75">
      <c r="A13" s="45" t="s">
        <v>44</v>
      </c>
      <c r="B13" s="46">
        <f>SUM('cont x real'!C9,'cont x real'!F9,'cont x real'!I9,'cont x real'!L9,'cont x real'!O9,'cont x real'!R9)</f>
        <v>10080</v>
      </c>
      <c r="C13" s="46">
        <f>SUM('cont x real'!D9,'cont x real'!G9,'cont x real'!J9,'cont x real'!M9,'cont x real'!P9,'cont x real'!S9)</f>
        <v>8337</v>
      </c>
      <c r="D13" s="46">
        <f>'cont x real'!C47+'cont x real'!F47</f>
        <v>3360</v>
      </c>
      <c r="E13" s="46">
        <f>'cont x real'!D47+'cont x real'!G47</f>
        <v>2633</v>
      </c>
      <c r="F13" s="47">
        <f t="shared" si="0"/>
        <v>13440</v>
      </c>
      <c r="G13" s="48">
        <f t="shared" si="0"/>
        <v>10970</v>
      </c>
    </row>
    <row r="14" spans="1:9" ht="13.5" thickBot="1">
      <c r="A14" s="49" t="s">
        <v>6</v>
      </c>
      <c r="B14" s="50">
        <f t="shared" ref="B14:G14" si="1">SUM(B10:B13)</f>
        <v>248899.97999999998</v>
      </c>
      <c r="C14" s="50">
        <f t="shared" si="1"/>
        <v>258741</v>
      </c>
      <c r="D14" s="50">
        <f t="shared" si="1"/>
        <v>83600</v>
      </c>
      <c r="E14" s="50">
        <f>SUM(E10:E13)</f>
        <v>79063</v>
      </c>
      <c r="F14" s="50">
        <f t="shared" si="1"/>
        <v>332499.98</v>
      </c>
      <c r="G14" s="51">
        <f t="shared" si="1"/>
        <v>337804</v>
      </c>
      <c r="I14" s="52"/>
    </row>
    <row r="15" spans="1:9" ht="13.5" thickBot="1">
      <c r="A15" s="53"/>
      <c r="G15" s="54"/>
    </row>
    <row r="16" spans="1:9" ht="12.75">
      <c r="A16" s="163" t="s">
        <v>36</v>
      </c>
      <c r="B16" s="165" t="s">
        <v>50</v>
      </c>
      <c r="C16" s="165"/>
      <c r="D16" s="165" t="s">
        <v>51</v>
      </c>
      <c r="E16" s="165"/>
      <c r="F16" s="165" t="s">
        <v>52</v>
      </c>
      <c r="G16" s="166"/>
    </row>
    <row r="17" spans="1:7" ht="12.75">
      <c r="A17" s="164"/>
      <c r="B17" s="42" t="s">
        <v>34</v>
      </c>
      <c r="C17" s="43" t="s">
        <v>35</v>
      </c>
      <c r="D17" s="42" t="s">
        <v>34</v>
      </c>
      <c r="E17" s="43" t="s">
        <v>35</v>
      </c>
      <c r="F17" s="42" t="s">
        <v>34</v>
      </c>
      <c r="G17" s="44" t="s">
        <v>35</v>
      </c>
    </row>
    <row r="18" spans="1:7" ht="12.75">
      <c r="A18" s="45" t="s">
        <v>8</v>
      </c>
      <c r="B18" s="46">
        <f>SUM('cont x real'!C14,'cont x real'!F14,'cont x real'!C14,'cont x real'!L14,'cont x real'!O14,'cont x real'!R14)</f>
        <v>732</v>
      </c>
      <c r="C18" s="46">
        <f>SUM('cont x real'!D14,'cont x real'!G14,'cont x real'!J14,'cont x real'!M14,'cont x real'!P14,'cont x real'!S14)</f>
        <v>688</v>
      </c>
      <c r="D18" s="46">
        <f>'cont x real'!C52+'cont x real'!F52</f>
        <v>244</v>
      </c>
      <c r="E18" s="46">
        <f>'cont x real'!D52+'cont x real'!G52</f>
        <v>200</v>
      </c>
      <c r="F18" s="47">
        <f t="shared" ref="F18:G21" si="2">SUM(B18,D18)</f>
        <v>976</v>
      </c>
      <c r="G18" s="48">
        <f t="shared" si="2"/>
        <v>888</v>
      </c>
    </row>
    <row r="19" spans="1:7" ht="12.75">
      <c r="A19" s="45" t="s">
        <v>9</v>
      </c>
      <c r="B19" s="46">
        <f>SUM('cont x real'!C15,'cont x real'!F15,'cont x real'!C15,'cont x real'!L15,'cont x real'!O15,'cont x real'!R15)</f>
        <v>102</v>
      </c>
      <c r="C19" s="46">
        <f>SUM('cont x real'!D15,'cont x real'!G15,'cont x real'!J15,'cont x real'!M15,'cont x real'!P15,'cont x real'!S15)</f>
        <v>62</v>
      </c>
      <c r="D19" s="46">
        <f>'cont x real'!C53+'cont x real'!F53</f>
        <v>34</v>
      </c>
      <c r="E19" s="46">
        <f>'cont x real'!D53+'cont x real'!G53</f>
        <v>16</v>
      </c>
      <c r="F19" s="47">
        <f t="shared" si="2"/>
        <v>136</v>
      </c>
      <c r="G19" s="48">
        <f t="shared" si="2"/>
        <v>78</v>
      </c>
    </row>
    <row r="20" spans="1:7" ht="12.75">
      <c r="A20" s="45" t="s">
        <v>22</v>
      </c>
      <c r="B20" s="46">
        <f>SUM('cont x real'!C33,'cont x real'!F33,'cont x real'!C33,'cont x real'!L33,'cont x real'!O33,'cont x real'!R33)</f>
        <v>531</v>
      </c>
      <c r="C20" s="46">
        <f>SUM(,'cont x real'!D33,'cont x real'!G33,'cont x real'!J33,'cont x real'!M33,'cont x real'!P33,'cont x real'!S33,)</f>
        <v>743</v>
      </c>
      <c r="D20" s="46">
        <f>'cont x real'!C71+'cont x real'!F71</f>
        <v>220</v>
      </c>
      <c r="E20" s="46">
        <f>'cont x real'!D71+'cont x real'!G71</f>
        <v>226</v>
      </c>
      <c r="F20" s="47">
        <f t="shared" si="2"/>
        <v>751</v>
      </c>
      <c r="G20" s="48">
        <f t="shared" si="2"/>
        <v>969</v>
      </c>
    </row>
    <row r="21" spans="1:7" ht="12.75">
      <c r="A21" s="45" t="s">
        <v>3</v>
      </c>
      <c r="B21" s="46">
        <f>SUM('cont x real'!C16,'cont x real'!F16,'cont x real'!C16,'cont x real'!L16,'cont x real'!O16,'cont x real'!R16)</f>
        <v>735</v>
      </c>
      <c r="C21" s="46">
        <f>SUM('cont x real'!D16,'cont x real'!G16,'cont x real'!J16,'cont x real'!M16,'cont x real'!P16,'cont x real'!S16)</f>
        <v>898</v>
      </c>
      <c r="D21" s="46">
        <f>'cont x real'!C54+'cont x real'!F54</f>
        <v>282</v>
      </c>
      <c r="E21" s="46">
        <f>'cont x real'!D54+'cont x real'!G54</f>
        <v>332</v>
      </c>
      <c r="F21" s="47">
        <f t="shared" si="2"/>
        <v>1017</v>
      </c>
      <c r="G21" s="48">
        <f t="shared" si="2"/>
        <v>1230</v>
      </c>
    </row>
    <row r="22" spans="1:7" ht="13.5" thickBot="1">
      <c r="A22" s="49" t="s">
        <v>6</v>
      </c>
      <c r="B22" s="50">
        <f t="shared" ref="B22:G22" si="3">SUM(B18:B21)</f>
        <v>2100</v>
      </c>
      <c r="C22" s="50">
        <f t="shared" si="3"/>
        <v>2391</v>
      </c>
      <c r="D22" s="50">
        <f t="shared" si="3"/>
        <v>780</v>
      </c>
      <c r="E22" s="50">
        <f t="shared" si="3"/>
        <v>774</v>
      </c>
      <c r="F22" s="50">
        <f t="shared" si="3"/>
        <v>2880</v>
      </c>
      <c r="G22" s="51">
        <f t="shared" si="3"/>
        <v>3165</v>
      </c>
    </row>
    <row r="23" spans="1:7" ht="20.45" customHeight="1">
      <c r="A23" s="55" t="s">
        <v>54</v>
      </c>
    </row>
    <row r="24" spans="1:7" ht="20.45" customHeight="1">
      <c r="E24" s="52"/>
    </row>
    <row r="25" spans="1:7" ht="20.45" customHeight="1">
      <c r="E25" s="52"/>
    </row>
  </sheetData>
  <mergeCells count="11">
    <mergeCell ref="A16:A17"/>
    <mergeCell ref="B16:C16"/>
    <mergeCell ref="D16:E16"/>
    <mergeCell ref="F16:G16"/>
    <mergeCell ref="A4:G4"/>
    <mergeCell ref="A5:G5"/>
    <mergeCell ref="A7:G7"/>
    <mergeCell ref="A8:A9"/>
    <mergeCell ref="B8:C8"/>
    <mergeCell ref="D8:E8"/>
    <mergeCell ref="F8:G8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8E084-6AA5-43A0-AA00-30E71D5DA2A5}">
  <dimension ref="A4:G28"/>
  <sheetViews>
    <sheetView showGridLines="0" tabSelected="1" workbookViewId="0">
      <selection activeCell="K9" sqref="K9"/>
    </sheetView>
  </sheetViews>
  <sheetFormatPr defaultRowHeight="15"/>
  <cols>
    <col min="1" max="1" width="32" customWidth="1"/>
    <col min="2" max="7" width="10.28515625" customWidth="1"/>
  </cols>
  <sheetData>
    <row r="4" spans="1:7">
      <c r="A4" s="167" t="s">
        <v>49</v>
      </c>
      <c r="B4" s="167"/>
      <c r="C4" s="167"/>
      <c r="D4" s="167"/>
      <c r="E4" s="167"/>
      <c r="F4" s="167"/>
      <c r="G4" s="167"/>
    </row>
    <row r="5" spans="1:7">
      <c r="A5" s="167" t="s">
        <v>0</v>
      </c>
      <c r="B5" s="167"/>
      <c r="C5" s="167"/>
      <c r="D5" s="167"/>
      <c r="E5" s="167"/>
      <c r="F5" s="167"/>
      <c r="G5" s="167"/>
    </row>
    <row r="6" spans="1:7" ht="15.75" thickBot="1"/>
    <row r="7" spans="1:7" ht="15.75" thickBot="1">
      <c r="A7" s="168" t="s">
        <v>53</v>
      </c>
      <c r="B7" s="169"/>
      <c r="C7" s="169"/>
      <c r="D7" s="169"/>
      <c r="E7" s="169"/>
      <c r="F7" s="169"/>
      <c r="G7" s="170"/>
    </row>
    <row r="8" spans="1:7">
      <c r="A8" s="60" t="s">
        <v>1</v>
      </c>
      <c r="B8" s="180" t="s">
        <v>50</v>
      </c>
      <c r="C8" s="181"/>
      <c r="D8" s="180" t="s">
        <v>51</v>
      </c>
      <c r="E8" s="181"/>
      <c r="F8" s="180" t="s">
        <v>52</v>
      </c>
      <c r="G8" s="182"/>
    </row>
    <row r="9" spans="1:7">
      <c r="A9" s="45" t="s">
        <v>3</v>
      </c>
      <c r="B9" s="176">
        <v>148823</v>
      </c>
      <c r="C9" s="177"/>
      <c r="D9" s="176">
        <v>97032</v>
      </c>
      <c r="E9" s="177"/>
      <c r="F9" s="178">
        <v>245855</v>
      </c>
      <c r="G9" s="179"/>
    </row>
    <row r="10" spans="1:7">
      <c r="A10" s="45" t="s">
        <v>4</v>
      </c>
      <c r="B10" s="176">
        <v>14504</v>
      </c>
      <c r="C10" s="177"/>
      <c r="D10" s="176">
        <v>10060</v>
      </c>
      <c r="E10" s="177"/>
      <c r="F10" s="178">
        <v>24564</v>
      </c>
      <c r="G10" s="179"/>
    </row>
    <row r="11" spans="1:7">
      <c r="A11" s="45" t="s">
        <v>22</v>
      </c>
      <c r="B11" s="176">
        <v>87077</v>
      </c>
      <c r="C11" s="177"/>
      <c r="D11" s="176">
        <v>54100</v>
      </c>
      <c r="E11" s="177"/>
      <c r="F11" s="178">
        <v>141177</v>
      </c>
      <c r="G11" s="179"/>
    </row>
    <row r="12" spans="1:7">
      <c r="A12" s="45" t="s">
        <v>44</v>
      </c>
      <c r="B12" s="176">
        <v>8337</v>
      </c>
      <c r="C12" s="177"/>
      <c r="D12" s="176">
        <v>5406</v>
      </c>
      <c r="E12" s="177"/>
      <c r="F12" s="178">
        <v>13743</v>
      </c>
      <c r="G12" s="179"/>
    </row>
    <row r="13" spans="1:7" ht="15.75" thickBot="1">
      <c r="A13" s="49" t="s">
        <v>6</v>
      </c>
      <c r="B13" s="171">
        <v>258741</v>
      </c>
      <c r="C13" s="172"/>
      <c r="D13" s="171">
        <v>166598</v>
      </c>
      <c r="E13" s="172"/>
      <c r="F13" s="171">
        <v>425339</v>
      </c>
      <c r="G13" s="173"/>
    </row>
    <row r="14" spans="1:7" ht="15.75" thickBot="1">
      <c r="A14" s="53"/>
      <c r="B14" s="40"/>
      <c r="C14" s="40"/>
      <c r="D14" s="40"/>
      <c r="E14" s="40"/>
      <c r="F14" s="40"/>
      <c r="G14" s="54"/>
    </row>
    <row r="15" spans="1:7">
      <c r="A15" s="60" t="s">
        <v>36</v>
      </c>
      <c r="B15" s="180" t="s">
        <v>50</v>
      </c>
      <c r="C15" s="181"/>
      <c r="D15" s="180" t="s">
        <v>51</v>
      </c>
      <c r="E15" s="181"/>
      <c r="F15" s="180" t="s">
        <v>52</v>
      </c>
      <c r="G15" s="182"/>
    </row>
    <row r="16" spans="1:7">
      <c r="A16" s="45" t="s">
        <v>8</v>
      </c>
      <c r="B16" s="176">
        <v>688</v>
      </c>
      <c r="C16" s="177"/>
      <c r="D16" s="176">
        <v>424</v>
      </c>
      <c r="E16" s="177"/>
      <c r="F16" s="178">
        <v>1112</v>
      </c>
      <c r="G16" s="179"/>
    </row>
    <row r="17" spans="1:7">
      <c r="A17" s="45" t="s">
        <v>9</v>
      </c>
      <c r="B17" s="176">
        <v>62</v>
      </c>
      <c r="C17" s="177"/>
      <c r="D17" s="176">
        <v>30</v>
      </c>
      <c r="E17" s="177"/>
      <c r="F17" s="178">
        <v>92</v>
      </c>
      <c r="G17" s="179"/>
    </row>
    <row r="18" spans="1:7">
      <c r="A18" s="45" t="s">
        <v>22</v>
      </c>
      <c r="B18" s="176">
        <v>743</v>
      </c>
      <c r="C18" s="177"/>
      <c r="D18" s="176">
        <v>482</v>
      </c>
      <c r="E18" s="177"/>
      <c r="F18" s="178">
        <v>1225</v>
      </c>
      <c r="G18" s="179"/>
    </row>
    <row r="19" spans="1:7">
      <c r="A19" s="45" t="s">
        <v>3</v>
      </c>
      <c r="B19" s="176">
        <v>898</v>
      </c>
      <c r="C19" s="177"/>
      <c r="D19" s="176">
        <v>651</v>
      </c>
      <c r="E19" s="177"/>
      <c r="F19" s="178">
        <v>1549</v>
      </c>
      <c r="G19" s="179"/>
    </row>
    <row r="20" spans="1:7" ht="15.75" thickBot="1">
      <c r="A20" s="49" t="s">
        <v>6</v>
      </c>
      <c r="B20" s="171">
        <v>2391</v>
      </c>
      <c r="C20" s="172"/>
      <c r="D20" s="171">
        <v>1587</v>
      </c>
      <c r="E20" s="172"/>
      <c r="F20" s="171">
        <v>3978</v>
      </c>
      <c r="G20" s="173"/>
    </row>
    <row r="22" spans="1:7">
      <c r="B22" s="174" t="s">
        <v>50</v>
      </c>
      <c r="C22" s="174"/>
      <c r="D22" s="175" t="s">
        <v>51</v>
      </c>
      <c r="E22" s="175"/>
      <c r="F22" s="175" t="s">
        <v>52</v>
      </c>
      <c r="G22" s="175"/>
    </row>
    <row r="23" spans="1:7">
      <c r="B23" s="3" t="s">
        <v>34</v>
      </c>
      <c r="C23" s="65" t="s">
        <v>35</v>
      </c>
      <c r="D23" s="3" t="s">
        <v>34</v>
      </c>
      <c r="E23" s="65" t="s">
        <v>35</v>
      </c>
      <c r="F23" s="3" t="s">
        <v>34</v>
      </c>
      <c r="G23" s="65" t="s">
        <v>35</v>
      </c>
    </row>
    <row r="24" spans="1:7">
      <c r="A24" s="64" t="s">
        <v>56</v>
      </c>
      <c r="B24" s="66">
        <v>248899.98</v>
      </c>
      <c r="C24" s="66">
        <v>258741</v>
      </c>
      <c r="D24" s="67">
        <v>250800</v>
      </c>
      <c r="E24" s="66">
        <v>166598</v>
      </c>
      <c r="F24" s="67">
        <v>499699.98</v>
      </c>
      <c r="G24" s="66">
        <v>425339</v>
      </c>
    </row>
    <row r="25" spans="1:7">
      <c r="A25" s="64" t="s">
        <v>57</v>
      </c>
      <c r="B25" s="66">
        <v>2100</v>
      </c>
      <c r="C25" s="66">
        <v>2391</v>
      </c>
      <c r="D25" s="67">
        <v>2340</v>
      </c>
      <c r="E25" s="66">
        <v>1587</v>
      </c>
      <c r="F25" s="67">
        <v>4440</v>
      </c>
      <c r="G25" s="66">
        <v>3978</v>
      </c>
    </row>
    <row r="27" spans="1:7">
      <c r="A27" s="61"/>
      <c r="B27" s="62"/>
      <c r="C27" s="62"/>
      <c r="D27" s="62"/>
      <c r="E27" s="62"/>
      <c r="F27" s="63"/>
      <c r="G27" s="63"/>
    </row>
    <row r="28" spans="1:7">
      <c r="A28" s="55" t="s">
        <v>54</v>
      </c>
    </row>
  </sheetData>
  <mergeCells count="42">
    <mergeCell ref="A4:G4"/>
    <mergeCell ref="A5:G5"/>
    <mergeCell ref="A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2:C22"/>
    <mergeCell ref="D22:E22"/>
    <mergeCell ref="F22:G2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cont x real.</vt:lpstr>
      <vt:lpstr>cont x real</vt:lpstr>
      <vt:lpstr>SITE</vt:lpstr>
      <vt:lpstr>SITE - REV SET19</vt:lpstr>
      <vt:lpstr>'cont x real'!Area_de_impressao</vt:lpstr>
      <vt:lpstr>'cont x real.'!Area_de_impressao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Rodrigues Chaves</dc:creator>
  <cp:lastModifiedBy>Eliana Oliveira Gabriel Cabral</cp:lastModifiedBy>
  <cp:lastPrinted>2019-09-12T18:06:29Z</cp:lastPrinted>
  <dcterms:created xsi:type="dcterms:W3CDTF">2018-01-11T13:35:11Z</dcterms:created>
  <dcterms:modified xsi:type="dcterms:W3CDTF">2019-11-14T16:47:01Z</dcterms:modified>
</cp:coreProperties>
</file>