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CCADA140-267A-4061-8E3B-0E8182C960E8}" xr6:coauthVersionLast="46" xr6:coauthVersionMax="46" xr10:uidLastSave="{00000000-0000-0000-0000-000000000000}"/>
  <bookViews>
    <workbookView xWindow="-120" yWindow="-120" windowWidth="20730" windowHeight="11160" tabRatio="598" firstSheet="1" activeTab="1" xr2:uid="{00000000-000D-0000-FFFF-FFFF00000000}"/>
  </bookViews>
  <sheets>
    <sheet name="cont x real." sheetId="11" state="hidden" r:id="rId1"/>
    <sheet name="2020 - Contratado - Realizado" sheetId="10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6" i="11" l="1"/>
  <c r="S83" i="11" s="1"/>
  <c r="P83" i="11"/>
  <c r="V79" i="11" l="1"/>
  <c r="D18" i="10" s="1"/>
  <c r="M83" i="11" l="1"/>
  <c r="L66" i="11"/>
  <c r="J83" i="11" l="1"/>
  <c r="G84" i="11" l="1"/>
  <c r="G83" i="11"/>
  <c r="D83" i="11" l="1"/>
  <c r="C72" i="11"/>
  <c r="C66" i="11"/>
  <c r="C59" i="11"/>
  <c r="D17" i="10" l="1"/>
  <c r="D16" i="10"/>
  <c r="D12" i="10"/>
  <c r="D11" i="10"/>
  <c r="D10" i="10"/>
  <c r="D9" i="10"/>
  <c r="D25" i="10"/>
  <c r="D24" i="10"/>
  <c r="B25" i="10"/>
  <c r="F25" i="10" s="1"/>
  <c r="B24" i="10"/>
  <c r="F24" i="10" s="1"/>
  <c r="B19" i="10"/>
  <c r="B16" i="10"/>
  <c r="B18" i="10"/>
  <c r="B17" i="10"/>
  <c r="B9" i="10"/>
  <c r="B12" i="10"/>
  <c r="B11" i="10"/>
  <c r="B10" i="10"/>
  <c r="P43" i="11"/>
  <c r="P44" i="11"/>
  <c r="V84" i="11"/>
  <c r="V83" i="11"/>
  <c r="M109" i="11"/>
  <c r="I109" i="11"/>
  <c r="V76" i="11"/>
  <c r="R72" i="11"/>
  <c r="S84" i="11" s="1"/>
  <c r="O72" i="11"/>
  <c r="L72" i="11"/>
  <c r="I72" i="11"/>
  <c r="F72" i="11"/>
  <c r="V71" i="11"/>
  <c r="V70" i="11"/>
  <c r="V72" i="11" s="1"/>
  <c r="O66" i="11"/>
  <c r="I66" i="11"/>
  <c r="F66" i="11"/>
  <c r="V65" i="11"/>
  <c r="V64" i="11"/>
  <c r="R59" i="11"/>
  <c r="O59" i="11"/>
  <c r="P84" i="11" s="1"/>
  <c r="L59" i="11"/>
  <c r="I59" i="11"/>
  <c r="J84" i="11" s="1"/>
  <c r="F59" i="11"/>
  <c r="D84" i="11"/>
  <c r="V58" i="11"/>
  <c r="V57" i="11"/>
  <c r="V56" i="11"/>
  <c r="R53" i="11"/>
  <c r="O53" i="11"/>
  <c r="L53" i="11"/>
  <c r="I53" i="11"/>
  <c r="K83" i="11" s="1"/>
  <c r="F53" i="11"/>
  <c r="C53" i="11"/>
  <c r="V52" i="11"/>
  <c r="V51" i="11"/>
  <c r="V50" i="11"/>
  <c r="V44" i="11"/>
  <c r="G44" i="11"/>
  <c r="D110" i="11" s="1"/>
  <c r="V43" i="11"/>
  <c r="D43" i="11"/>
  <c r="V39" i="11"/>
  <c r="V35" i="11"/>
  <c r="R30" i="11"/>
  <c r="O30" i="11"/>
  <c r="V29" i="11"/>
  <c r="V28" i="11"/>
  <c r="V30" i="11" s="1"/>
  <c r="R24" i="11"/>
  <c r="O24" i="11"/>
  <c r="L24" i="11"/>
  <c r="I24" i="11"/>
  <c r="J43" i="11" s="1"/>
  <c r="F24" i="11"/>
  <c r="C24" i="11"/>
  <c r="V23" i="11"/>
  <c r="V22" i="11"/>
  <c r="V24" i="11" s="1"/>
  <c r="R17" i="11"/>
  <c r="O17" i="11"/>
  <c r="L17" i="11"/>
  <c r="M44" i="11" s="1"/>
  <c r="I17" i="11"/>
  <c r="J44" i="11" s="1"/>
  <c r="F17" i="11"/>
  <c r="C17" i="11"/>
  <c r="D44" i="11" s="1"/>
  <c r="V16" i="11"/>
  <c r="V15" i="11"/>
  <c r="V14" i="11"/>
  <c r="R10" i="11"/>
  <c r="O10" i="11"/>
  <c r="L10" i="11"/>
  <c r="M43" i="11" s="1"/>
  <c r="I10" i="11"/>
  <c r="F10" i="11"/>
  <c r="G43" i="11" s="1"/>
  <c r="C10" i="11"/>
  <c r="V9" i="11"/>
  <c r="V8" i="11"/>
  <c r="V7" i="11"/>
  <c r="V10" i="11" s="1"/>
  <c r="D19" i="10" l="1"/>
  <c r="M84" i="11"/>
  <c r="L110" i="11" s="1"/>
  <c r="V59" i="11"/>
  <c r="J110" i="11"/>
  <c r="V53" i="11"/>
  <c r="V66" i="11"/>
  <c r="B13" i="10"/>
  <c r="C24" i="10" s="1"/>
  <c r="V17" i="11"/>
  <c r="S44" i="11"/>
  <c r="T44" i="11" s="1"/>
  <c r="S43" i="11"/>
  <c r="W43" i="11" s="1"/>
  <c r="B20" i="10"/>
  <c r="C25" i="10" s="1"/>
  <c r="Q43" i="11"/>
  <c r="K44" i="11"/>
  <c r="E110" i="11"/>
  <c r="N110" i="11"/>
  <c r="T84" i="11"/>
  <c r="F110" i="11"/>
  <c r="N44" i="11"/>
  <c r="N83" i="11"/>
  <c r="L109" i="11"/>
  <c r="K84" i="11"/>
  <c r="K110" i="11"/>
  <c r="E109" i="11"/>
  <c r="K43" i="11"/>
  <c r="H43" i="11"/>
  <c r="D109" i="11"/>
  <c r="E44" i="11"/>
  <c r="C110" i="11"/>
  <c r="Q44" i="11"/>
  <c r="G110" i="11"/>
  <c r="F109" i="11"/>
  <c r="N43" i="11"/>
  <c r="J109" i="11"/>
  <c r="H83" i="11"/>
  <c r="N109" i="11"/>
  <c r="T83" i="11"/>
  <c r="E84" i="11"/>
  <c r="I110" i="11"/>
  <c r="Q84" i="11"/>
  <c r="M110" i="11"/>
  <c r="C109" i="11"/>
  <c r="G109" i="11"/>
  <c r="K109" i="11"/>
  <c r="E43" i="11"/>
  <c r="H44" i="11"/>
  <c r="E83" i="11"/>
  <c r="Q83" i="11"/>
  <c r="W83" i="11"/>
  <c r="E24" i="10" s="1"/>
  <c r="G24" i="10" s="1"/>
  <c r="N84" i="11" l="1"/>
  <c r="H84" i="11"/>
  <c r="W84" i="11"/>
  <c r="E25" i="10" s="1"/>
  <c r="G25" i="10" s="1"/>
  <c r="H110" i="11"/>
  <c r="T43" i="11"/>
  <c r="W44" i="11"/>
  <c r="H109" i="11"/>
  <c r="F19" i="10" l="1"/>
  <c r="D13" i="10" l="1"/>
  <c r="F11" i="10"/>
  <c r="F18" i="10"/>
  <c r="F9" i="10"/>
  <c r="D20" i="10"/>
  <c r="F10" i="10"/>
  <c r="F12" i="10"/>
  <c r="F17" i="10"/>
  <c r="F16" i="10"/>
  <c r="F13" i="10" l="1"/>
  <c r="F20" i="10"/>
</calcChain>
</file>

<file path=xl/sharedStrings.xml><?xml version="1.0" encoding="utf-8"?>
<sst xmlns="http://schemas.openxmlformats.org/spreadsheetml/2006/main" count="319" uniqueCount="62">
  <si>
    <t>SPDM - ASSOCIAÇÃO PAULISTA PARA O DESENVOLVIMENTO DA MEDICINA</t>
  </si>
  <si>
    <t>Atendimento Urgência/Emergência</t>
  </si>
  <si>
    <t>%</t>
  </si>
  <si>
    <t>Clinica Médica</t>
  </si>
  <si>
    <t>Ortopedia</t>
  </si>
  <si>
    <t>Clínica Obstétrica/Ginecológica</t>
  </si>
  <si>
    <t>TOTAL</t>
  </si>
  <si>
    <t>INTERNAÇÕES</t>
  </si>
  <si>
    <t>Maternidade</t>
  </si>
  <si>
    <t>Neonatologia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</si>
  <si>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</si>
  <si>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</si>
  <si>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</si>
  <si>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</si>
  <si>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</si>
  <si>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</si>
  <si>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</si>
  <si>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</si>
  <si>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</si>
  <si>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</si>
  <si>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</si>
  <si>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</si>
  <si>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Pediatria</t>
  </si>
  <si>
    <t>UMTS</t>
  </si>
  <si>
    <t>PSI</t>
  </si>
  <si>
    <t>SUEMTS</t>
  </si>
  <si>
    <t>PRONTO-SOCORRO</t>
  </si>
  <si>
    <t>Janeiro</t>
  </si>
  <si>
    <t>Fevereiro</t>
  </si>
  <si>
    <t>Março</t>
  </si>
  <si>
    <t>Abril</t>
  </si>
  <si>
    <t>Maio</t>
  </si>
  <si>
    <t>Junho</t>
  </si>
  <si>
    <t>TOTAL ACUMULADO</t>
  </si>
  <si>
    <t>Contratado</t>
  </si>
  <si>
    <t>Realizado</t>
  </si>
  <si>
    <t>Internação</t>
  </si>
  <si>
    <t>UPA</t>
  </si>
  <si>
    <t>Julho</t>
  </si>
  <si>
    <t>Agosto</t>
  </si>
  <si>
    <t>Setembro</t>
  </si>
  <si>
    <t>Outubro</t>
  </si>
  <si>
    <t>Novembro</t>
  </si>
  <si>
    <t>Dezembro</t>
  </si>
  <si>
    <t>Clinica Obstétrica/Ginecológica</t>
  </si>
  <si>
    <t>PRONTOS SOCORROS MUNICIPAIS DE TABOÃO DA SERRA</t>
  </si>
  <si>
    <t>1º Semestre</t>
  </si>
  <si>
    <t>Total do Ano</t>
  </si>
  <si>
    <t>Saídas Hospitalares</t>
  </si>
  <si>
    <t>ATENDIMENTO URGÊNCIA / EMERGÊNCIA</t>
  </si>
  <si>
    <t>SAÍDAS HOSPITALARES</t>
  </si>
  <si>
    <t>Qtde de Atendimento</t>
  </si>
  <si>
    <t>1º Trimestre 2020</t>
  </si>
  <si>
    <t>2º Trimestre 2020</t>
  </si>
  <si>
    <t>3º Trimestre 2020</t>
  </si>
  <si>
    <t>4º Trimestre 2020</t>
  </si>
  <si>
    <t>PRODUÇÃO ASSISTENCIAL 2020</t>
  </si>
  <si>
    <t>OBS:  Início de Internações UPA - Maio de 2020</t>
  </si>
  <si>
    <t>Fonte:  Prestação de Contas Mensal</t>
  </si>
  <si>
    <t>Atualização de:  Dezembro/2020</t>
  </si>
  <si>
    <t>Nota: Os Atendimentos de Urgência / Emergência e Saídas Hospitalares referem-se à produção das unidades: Unidade Mista e Taboão da Serra - UMTS, Pronto Socorro Infantil - PSI e Unidade de Pronto Atendimento - UPA.</t>
  </si>
  <si>
    <t>2º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</si>
</sst>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0.0%"/>
    <numFmt numFmtId="168" formatCode="[$R$-416]&quot; &quot;#,##0.00;[Red]&quot;-&quot;[$R$-416]&quot; 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Arial1"/>
      <charset val="1"/>
    </font>
    <font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00B05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charset val="1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8"/>
      <color indexed="9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theme="8" tint="-0.499984740745262"/>
        <bgColor indexed="39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0"/>
        <b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/>
    <xf numFmtId="0" fontId="10" fillId="0" borderId="0"/>
    <xf numFmtId="164" fontId="6" fillId="0" borderId="0"/>
    <xf numFmtId="0" fontId="11" fillId="0" borderId="0"/>
    <xf numFmtId="9" fontId="11" fillId="0" borderId="0" applyFill="0" applyBorder="0" applyAlignment="0" applyProtection="0"/>
    <xf numFmtId="0" fontId="12" fillId="0" borderId="0"/>
    <xf numFmtId="0" fontId="13" fillId="0" borderId="0"/>
    <xf numFmtId="0" fontId="14" fillId="0" borderId="7" applyNumberFormat="0" applyFill="0" applyAlignment="0" applyProtection="0"/>
    <xf numFmtId="165" fontId="13" fillId="0" borderId="0"/>
    <xf numFmtId="0" fontId="15" fillId="0" borderId="0">
      <alignment horizontal="center"/>
    </xf>
    <xf numFmtId="0" fontId="16" fillId="0" borderId="0"/>
    <xf numFmtId="0" fontId="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7" fillId="0" borderId="0"/>
    <xf numFmtId="0" fontId="18" fillId="4" borderId="0"/>
    <xf numFmtId="0" fontId="2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/>
    <xf numFmtId="168" fontId="34" fillId="0" borderId="0"/>
  </cellStyleXfs>
  <cellXfs count="120">
    <xf numFmtId="0" fontId="0" fillId="0" borderId="0" xfId="0"/>
    <xf numFmtId="0" fontId="5" fillId="0" borderId="0" xfId="0" applyFont="1" applyAlignment="1">
      <alignment horizontal="center" vertical="center"/>
    </xf>
    <xf numFmtId="3" fontId="26" fillId="0" borderId="0" xfId="2" applyNumberFormat="1" applyFont="1" applyAlignment="1">
      <alignment horizontal="center" vertical="center"/>
    </xf>
    <xf numFmtId="166" fontId="26" fillId="0" borderId="0" xfId="2" applyNumberFormat="1" applyFont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0" fontId="4" fillId="0" borderId="0" xfId="0" applyFont="1"/>
    <xf numFmtId="0" fontId="24" fillId="0" borderId="2" xfId="2" applyFont="1" applyBorder="1" applyAlignment="1">
      <alignment horizontal="left" vertical="center"/>
    </xf>
    <xf numFmtId="0" fontId="3" fillId="13" borderId="4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29" fillId="0" borderId="0" xfId="0" applyFont="1"/>
    <xf numFmtId="0" fontId="3" fillId="13" borderId="6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/>
    </xf>
    <xf numFmtId="0" fontId="2" fillId="2" borderId="0" xfId="0" applyFont="1" applyFill="1"/>
    <xf numFmtId="0" fontId="26" fillId="7" borderId="8" xfId="2" applyFont="1" applyFill="1" applyBorder="1" applyAlignment="1">
      <alignment horizontal="center"/>
    </xf>
    <xf numFmtId="0" fontId="26" fillId="8" borderId="8" xfId="2" applyFont="1" applyFill="1" applyBorder="1" applyAlignment="1">
      <alignment horizontal="center"/>
    </xf>
    <xf numFmtId="0" fontId="26" fillId="9" borderId="8" xfId="2" applyFont="1" applyFill="1" applyBorder="1" applyAlignment="1">
      <alignment horizontal="center"/>
    </xf>
    <xf numFmtId="0" fontId="26" fillId="0" borderId="8" xfId="2" applyFont="1" applyBorder="1" applyAlignment="1">
      <alignment horizontal="center" vertical="center"/>
    </xf>
    <xf numFmtId="167" fontId="23" fillId="0" borderId="8" xfId="1" applyNumberFormat="1" applyFont="1" applyBorder="1" applyAlignment="1">
      <alignment horizontal="center" vertical="center"/>
    </xf>
    <xf numFmtId="0" fontId="2" fillId="0" borderId="0" xfId="0" applyFont="1"/>
    <xf numFmtId="0" fontId="26" fillId="0" borderId="0" xfId="2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23" fillId="2" borderId="0" xfId="2" applyNumberFormat="1" applyFont="1" applyFill="1" applyAlignment="1">
      <alignment vertical="center"/>
    </xf>
    <xf numFmtId="3" fontId="2" fillId="2" borderId="0" xfId="0" applyNumberFormat="1" applyFont="1" applyFill="1"/>
    <xf numFmtId="0" fontId="9" fillId="2" borderId="15" xfId="0" applyFont="1" applyFill="1" applyBorder="1"/>
    <xf numFmtId="0" fontId="8" fillId="12" borderId="15" xfId="2" applyFont="1" applyFill="1" applyBorder="1" applyAlignment="1">
      <alignment horizontal="center"/>
    </xf>
    <xf numFmtId="3" fontId="9" fillId="2" borderId="15" xfId="2" applyNumberFormat="1" applyFont="1" applyFill="1" applyBorder="1" applyAlignment="1" applyProtection="1">
      <alignment horizontal="center" vertical="center"/>
      <protection locked="0"/>
    </xf>
    <xf numFmtId="3" fontId="9" fillId="2" borderId="15" xfId="2" applyNumberFormat="1" applyFont="1" applyFill="1" applyBorder="1" applyAlignment="1" applyProtection="1">
      <alignment horizontal="left" vertical="center"/>
      <protection locked="0"/>
    </xf>
    <xf numFmtId="0" fontId="26" fillId="2" borderId="0" xfId="2" applyFont="1" applyFill="1" applyAlignment="1">
      <alignment horizontal="center" vertical="center"/>
    </xf>
    <xf numFmtId="3" fontId="23" fillId="2" borderId="0" xfId="2" applyNumberFormat="1" applyFont="1" applyFill="1" applyAlignment="1" applyProtection="1">
      <alignment horizontal="center" vertical="center"/>
      <protection locked="0"/>
    </xf>
    <xf numFmtId="3" fontId="23" fillId="2" borderId="0" xfId="2" applyNumberFormat="1" applyFont="1" applyFill="1" applyAlignment="1">
      <alignment horizontal="center" vertical="center"/>
    </xf>
    <xf numFmtId="167" fontId="23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6" fillId="2" borderId="0" xfId="2" applyNumberFormat="1" applyFont="1" applyFill="1" applyAlignment="1">
      <alignment horizontal="center" vertical="center"/>
    </xf>
    <xf numFmtId="166" fontId="26" fillId="2" borderId="0" xfId="2" applyNumberFormat="1" applyFont="1" applyFill="1" applyAlignment="1">
      <alignment horizontal="center" vertical="center"/>
    </xf>
    <xf numFmtId="0" fontId="5" fillId="6" borderId="8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0" fillId="2" borderId="0" xfId="0" applyFill="1"/>
    <xf numFmtId="3" fontId="23" fillId="0" borderId="8" xfId="2" applyNumberFormat="1" applyFont="1" applyBorder="1" applyAlignment="1" applyProtection="1">
      <alignment horizontal="center" vertical="center"/>
      <protection locked="0"/>
    </xf>
    <xf numFmtId="3" fontId="23" fillId="0" borderId="8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166" fontId="2" fillId="0" borderId="0" xfId="0" applyNumberFormat="1" applyFont="1"/>
    <xf numFmtId="0" fontId="25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28" fillId="8" borderId="3" xfId="2" applyFont="1" applyFill="1" applyBorder="1"/>
    <xf numFmtId="0" fontId="26" fillId="7" borderId="3" xfId="2" applyFont="1" applyFill="1" applyBorder="1" applyAlignment="1">
      <alignment horizontal="center"/>
    </xf>
    <xf numFmtId="0" fontId="25" fillId="0" borderId="16" xfId="2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35" fillId="5" borderId="33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center" vertical="center"/>
    </xf>
    <xf numFmtId="0" fontId="35" fillId="5" borderId="35" xfId="0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3" fontId="23" fillId="3" borderId="10" xfId="2" applyNumberFormat="1" applyFont="1" applyFill="1" applyBorder="1" applyAlignment="1" applyProtection="1">
      <alignment horizontal="center" vertical="center"/>
      <protection locked="0"/>
    </xf>
    <xf numFmtId="3" fontId="23" fillId="3" borderId="11" xfId="2" applyNumberFormat="1" applyFont="1" applyFill="1" applyBorder="1" applyAlignment="1" applyProtection="1">
      <alignment horizontal="center" vertical="center"/>
      <protection locked="0"/>
    </xf>
    <xf numFmtId="3" fontId="23" fillId="3" borderId="9" xfId="2" applyNumberFormat="1" applyFont="1" applyFill="1" applyBorder="1" applyAlignment="1" applyProtection="1">
      <alignment horizontal="center" vertical="center"/>
      <protection locked="0"/>
    </xf>
    <xf numFmtId="0" fontId="25" fillId="0" borderId="20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26" fillId="8" borderId="20" xfId="2" applyFont="1" applyFill="1" applyBorder="1" applyAlignment="1">
      <alignment horizontal="center"/>
    </xf>
    <xf numFmtId="0" fontId="26" fillId="8" borderId="17" xfId="2" applyFont="1" applyFill="1" applyBorder="1" applyAlignment="1">
      <alignment horizontal="center"/>
    </xf>
    <xf numFmtId="3" fontId="23" fillId="0" borderId="20" xfId="2" applyNumberFormat="1" applyFont="1" applyBorder="1" applyAlignment="1" applyProtection="1">
      <alignment horizontal="center" vertical="center"/>
      <protection locked="0"/>
    </xf>
    <xf numFmtId="3" fontId="23" fillId="0" borderId="16" xfId="2" applyNumberFormat="1" applyFont="1" applyBorder="1" applyAlignment="1" applyProtection="1">
      <alignment horizontal="center" vertical="center"/>
      <protection locked="0"/>
    </xf>
    <xf numFmtId="3" fontId="23" fillId="0" borderId="17" xfId="2" applyNumberFormat="1" applyFont="1" applyBorder="1" applyAlignment="1" applyProtection="1">
      <alignment horizontal="center" vertical="center"/>
      <protection locked="0"/>
    </xf>
    <xf numFmtId="3" fontId="23" fillId="0" borderId="20" xfId="2" applyNumberFormat="1" applyFont="1" applyBorder="1" applyAlignment="1">
      <alignment horizontal="center" vertical="center"/>
    </xf>
    <xf numFmtId="3" fontId="23" fillId="0" borderId="16" xfId="2" applyNumberFormat="1" applyFont="1" applyBorder="1" applyAlignment="1">
      <alignment horizontal="center" vertical="center"/>
    </xf>
    <xf numFmtId="3" fontId="23" fillId="0" borderId="17" xfId="2" applyNumberFormat="1" applyFont="1" applyBorder="1" applyAlignment="1">
      <alignment horizontal="center" vertical="center"/>
    </xf>
    <xf numFmtId="0" fontId="26" fillId="8" borderId="16" xfId="2" applyFont="1" applyFill="1" applyBorder="1" applyAlignment="1">
      <alignment horizontal="center"/>
    </xf>
    <xf numFmtId="3" fontId="26" fillId="11" borderId="20" xfId="2" applyNumberFormat="1" applyFont="1" applyFill="1" applyBorder="1" applyAlignment="1">
      <alignment horizontal="center" vertical="center"/>
    </xf>
    <xf numFmtId="3" fontId="26" fillId="11" borderId="17" xfId="2" applyNumberFormat="1" applyFont="1" applyFill="1" applyBorder="1" applyAlignment="1">
      <alignment horizontal="center" vertical="center"/>
    </xf>
    <xf numFmtId="3" fontId="26" fillId="10" borderId="20" xfId="2" applyNumberFormat="1" applyFont="1" applyFill="1" applyBorder="1" applyAlignment="1">
      <alignment horizontal="center" vertical="center"/>
    </xf>
    <xf numFmtId="3" fontId="26" fillId="10" borderId="16" xfId="2" applyNumberFormat="1" applyFont="1" applyFill="1" applyBorder="1" applyAlignment="1">
      <alignment horizontal="center" vertical="center"/>
    </xf>
    <xf numFmtId="3" fontId="26" fillId="10" borderId="17" xfId="2" applyNumberFormat="1" applyFont="1" applyFill="1" applyBorder="1" applyAlignment="1">
      <alignment horizontal="center" vertical="center"/>
    </xf>
    <xf numFmtId="3" fontId="23" fillId="3" borderId="37" xfId="2" applyNumberFormat="1" applyFont="1" applyFill="1" applyBorder="1" applyAlignment="1">
      <alignment horizontal="center" vertical="center"/>
    </xf>
    <xf numFmtId="3" fontId="23" fillId="3" borderId="0" xfId="2" applyNumberFormat="1" applyFont="1" applyFill="1" applyAlignment="1">
      <alignment horizontal="center" vertical="center"/>
    </xf>
    <xf numFmtId="0" fontId="26" fillId="14" borderId="20" xfId="2" applyFont="1" applyFill="1" applyBorder="1" applyAlignment="1">
      <alignment horizontal="center" vertical="center"/>
    </xf>
    <xf numFmtId="0" fontId="26" fillId="14" borderId="16" xfId="2" applyFont="1" applyFill="1" applyBorder="1" applyAlignment="1">
      <alignment horizontal="center" vertical="center"/>
    </xf>
    <xf numFmtId="0" fontId="26" fillId="14" borderId="17" xfId="2" applyFont="1" applyFill="1" applyBorder="1" applyAlignment="1">
      <alignment horizontal="center" vertical="center"/>
    </xf>
    <xf numFmtId="0" fontId="36" fillId="0" borderId="20" xfId="2" applyFont="1" applyBorder="1" applyAlignment="1">
      <alignment horizontal="left" vertical="center"/>
    </xf>
    <xf numFmtId="0" fontId="36" fillId="0" borderId="16" xfId="2" applyFont="1" applyBorder="1" applyAlignment="1">
      <alignment horizontal="left" vertical="center"/>
    </xf>
    <xf numFmtId="0" fontId="36" fillId="0" borderId="17" xfId="2" applyFont="1" applyBorder="1" applyAlignment="1">
      <alignment horizontal="left" vertical="center"/>
    </xf>
    <xf numFmtId="3" fontId="23" fillId="3" borderId="18" xfId="2" applyNumberFormat="1" applyFont="1" applyFill="1" applyBorder="1" applyAlignment="1">
      <alignment horizontal="center" vertical="center"/>
    </xf>
    <xf numFmtId="3" fontId="23" fillId="3" borderId="21" xfId="2" applyNumberFormat="1" applyFont="1" applyFill="1" applyBorder="1" applyAlignment="1">
      <alignment horizontal="center" vertical="center"/>
    </xf>
    <xf numFmtId="3" fontId="23" fillId="3" borderId="19" xfId="2" applyNumberFormat="1" applyFont="1" applyFill="1" applyBorder="1" applyAlignment="1">
      <alignment horizontal="center" vertical="center"/>
    </xf>
    <xf numFmtId="3" fontId="20" fillId="0" borderId="20" xfId="2" applyNumberFormat="1" applyFont="1" applyBorder="1" applyAlignment="1">
      <alignment horizontal="center" vertical="center"/>
    </xf>
    <xf numFmtId="3" fontId="20" fillId="0" borderId="16" xfId="2" applyNumberFormat="1" applyFont="1" applyBorder="1" applyAlignment="1">
      <alignment horizontal="center" vertical="center"/>
    </xf>
    <xf numFmtId="3" fontId="20" fillId="0" borderId="17" xfId="2" applyNumberFormat="1" applyFont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3" fontId="23" fillId="0" borderId="29" xfId="2" applyNumberFormat="1" applyFont="1" applyBorder="1" applyAlignment="1">
      <alignment horizontal="center" vertical="center"/>
    </xf>
    <xf numFmtId="3" fontId="23" fillId="0" borderId="30" xfId="2" applyNumberFormat="1" applyFont="1" applyBorder="1" applyAlignment="1">
      <alignment horizontal="center" vertical="center"/>
    </xf>
    <xf numFmtId="3" fontId="23" fillId="0" borderId="29" xfId="2" applyNumberFormat="1" applyFont="1" applyBorder="1" applyAlignment="1" applyProtection="1">
      <alignment horizontal="center" vertical="center"/>
      <protection locked="0"/>
    </xf>
    <xf numFmtId="3" fontId="20" fillId="3" borderId="18" xfId="2" applyNumberFormat="1" applyFont="1" applyFill="1" applyBorder="1" applyAlignment="1">
      <alignment horizontal="center" vertical="center"/>
    </xf>
    <xf numFmtId="3" fontId="20" fillId="3" borderId="21" xfId="2" applyNumberFormat="1" applyFont="1" applyFill="1" applyBorder="1" applyAlignment="1">
      <alignment horizontal="center" vertical="center"/>
    </xf>
    <xf numFmtId="3" fontId="20" fillId="3" borderId="19" xfId="2" applyNumberFormat="1" applyFont="1" applyFill="1" applyBorder="1" applyAlignment="1">
      <alignment horizontal="center" vertical="center"/>
    </xf>
    <xf numFmtId="3" fontId="3" fillId="13" borderId="5" xfId="0" applyNumberFormat="1" applyFont="1" applyFill="1" applyBorder="1" applyAlignment="1">
      <alignment horizontal="center" vertical="center"/>
    </xf>
    <xf numFmtId="3" fontId="3" fillId="13" borderId="27" xfId="0" applyNumberFormat="1" applyFont="1" applyFill="1" applyBorder="1" applyAlignment="1">
      <alignment horizontal="center" vertical="center"/>
    </xf>
    <xf numFmtId="3" fontId="3" fillId="13" borderId="28" xfId="0" applyNumberFormat="1" applyFont="1" applyFill="1" applyBorder="1" applyAlignment="1">
      <alignment horizontal="center" vertical="center"/>
    </xf>
    <xf numFmtId="0" fontId="27" fillId="13" borderId="3" xfId="0" applyFont="1" applyFill="1" applyBorder="1" applyAlignment="1">
      <alignment horizontal="center"/>
    </xf>
    <xf numFmtId="0" fontId="27" fillId="13" borderId="31" xfId="0" applyFont="1" applyFill="1" applyBorder="1" applyAlignment="1">
      <alignment horizontal="center"/>
    </xf>
    <xf numFmtId="0" fontId="27" fillId="13" borderId="22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24" fillId="0" borderId="1" xfId="2" applyNumberFormat="1" applyFont="1" applyBorder="1" applyAlignment="1">
      <alignment horizontal="center" vertical="center"/>
    </xf>
    <xf numFmtId="3" fontId="24" fillId="0" borderId="26" xfId="2" applyNumberFormat="1" applyFont="1" applyBorder="1" applyAlignment="1">
      <alignment horizontal="center" vertical="center"/>
    </xf>
    <xf numFmtId="0" fontId="27" fillId="13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" fontId="37" fillId="0" borderId="0" xfId="2" applyNumberFormat="1" applyFont="1" applyBorder="1" applyAlignment="1">
      <alignment horizontal="justify" vertical="center"/>
    </xf>
  </cellXfs>
  <cellStyles count="34">
    <cellStyle name="Estilo 1" xfId="12" xr:uid="{00000000-0005-0000-0000-000000000000}"/>
    <cellStyle name="Excel Built-in Explanatory Text" xfId="29" xr:uid="{A0EC8219-F3E0-4797-B8F3-74CAE9C6C37E}"/>
    <cellStyle name="Heading" xfId="30" xr:uid="{35874222-9942-44C8-8B04-A0AEE901AD0A}"/>
    <cellStyle name="Heading1" xfId="31" xr:uid="{3250D1EE-CEAA-48CC-9A99-01CE5B7DB215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3" xfId="13" xr:uid="{00000000-0005-0000-0000-000005000000}"/>
    <cellStyle name="Normal 2 4" xfId="18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3" xfId="19" xr:uid="{00000000-0005-0000-0000-00000A000000}"/>
    <cellStyle name="Normal 4" xfId="16" xr:uid="{00000000-0005-0000-0000-00000B000000}"/>
    <cellStyle name="Normal 5" xfId="28" xr:uid="{5374E641-E449-4915-8BCB-7AC1E8A0DFC0}"/>
    <cellStyle name="Porcentagem" xfId="1" builtinId="5"/>
    <cellStyle name="Porcentagem 2" xfId="3" xr:uid="{00000000-0005-0000-0000-00000D000000}"/>
    <cellStyle name="Porcentagem 3" xfId="7" xr:uid="{00000000-0005-0000-0000-00000E000000}"/>
    <cellStyle name="Result" xfId="32" xr:uid="{8978D70C-569E-471B-899A-3CE3160CAC6D}"/>
    <cellStyle name="Result2" xfId="33" xr:uid="{F485782C-5351-4FD1-8C10-A7A439414705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exto Explicativo 2" xfId="22" xr:uid="{00000000-0005-0000-0000-000012000000}"/>
    <cellStyle name="Título 1 1" xfId="10" xr:uid="{00000000-0005-0000-0000-000013000000}"/>
    <cellStyle name="Vírgula 2" xfId="5" xr:uid="{00000000-0005-0000-0000-000014000000}"/>
    <cellStyle name="Vírgula 2 2" xfId="11" xr:uid="{00000000-0005-0000-0000-000015000000}"/>
    <cellStyle name="Vírgula 3" xfId="17" xr:uid="{00000000-0005-0000-0000-000016000000}"/>
    <cellStyle name="Vírgula 3 2" xfId="24" xr:uid="{00000000-0005-0000-0000-000017000000}"/>
    <cellStyle name="Vírgula 3 3" xfId="25" xr:uid="{E21C0CD1-A8CF-44CC-BC15-9B890E328C3C}"/>
    <cellStyle name="Vírgula 4" xfId="23" xr:uid="{00000000-0005-0000-0000-000018000000}"/>
    <cellStyle name="Vírgula 4 2" xfId="27" xr:uid="{F8B4162A-7008-4500-A1F2-3EF028A6D1B4}"/>
    <cellStyle name="Vírgula 5" xfId="26" xr:uid="{0C1B3903-0BEF-445C-BF9E-B75A43211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'[1]1.cont x real'!$C$109:$N$109</c:f>
              <c:numCache>
                <c:formatCode>General</c:formatCode>
                <c:ptCount val="12"/>
                <c:pt idx="0">
                  <c:v>39087</c:v>
                </c:pt>
                <c:pt idx="1">
                  <c:v>38122</c:v>
                </c:pt>
                <c:pt idx="2">
                  <c:v>32729</c:v>
                </c:pt>
                <c:pt idx="3">
                  <c:v>11568</c:v>
                </c:pt>
                <c:pt idx="4">
                  <c:v>11431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A0-45A4-906B-DDDCC3805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'[1]1.cont x real'!$C$110:$N$110</c:f>
              <c:numCache>
                <c:formatCode>General</c:formatCode>
                <c:ptCount val="12"/>
                <c:pt idx="0">
                  <c:v>309</c:v>
                </c:pt>
                <c:pt idx="1">
                  <c:v>401</c:v>
                </c:pt>
                <c:pt idx="2">
                  <c:v>467</c:v>
                </c:pt>
                <c:pt idx="3">
                  <c:v>324</c:v>
                </c:pt>
                <c:pt idx="4">
                  <c:v>479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1EB-42C6-9D0A-5324356593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'[1]1.cont x real'!$C$109:$N$109</c:f>
              <c:numCache>
                <c:formatCode>General</c:formatCode>
                <c:ptCount val="12"/>
                <c:pt idx="0">
                  <c:v>39087</c:v>
                </c:pt>
                <c:pt idx="1">
                  <c:v>38122</c:v>
                </c:pt>
                <c:pt idx="2">
                  <c:v>32729</c:v>
                </c:pt>
                <c:pt idx="3">
                  <c:v>11568</c:v>
                </c:pt>
                <c:pt idx="4">
                  <c:v>11431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93B-41F3-B720-A57E553AF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'[1]1.cont x real'!$C$110:$N$110</c:f>
              <c:numCache>
                <c:formatCode>General</c:formatCode>
                <c:ptCount val="12"/>
                <c:pt idx="0">
                  <c:v>309</c:v>
                </c:pt>
                <c:pt idx="1">
                  <c:v>401</c:v>
                </c:pt>
                <c:pt idx="2">
                  <c:v>467</c:v>
                </c:pt>
                <c:pt idx="3">
                  <c:v>324</c:v>
                </c:pt>
                <c:pt idx="4">
                  <c:v>479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760-4A5D-A7DB-F339F6CB5B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84</xdr:row>
      <xdr:rowOff>100013</xdr:rowOff>
    </xdr:from>
    <xdr:to>
      <xdr:col>10</xdr:col>
      <xdr:colOff>247650</xdr:colOff>
      <xdr:row>103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A81162-6658-4265-913B-55D65180B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84</xdr:row>
      <xdr:rowOff>109537</xdr:rowOff>
    </xdr:from>
    <xdr:to>
      <xdr:col>22</xdr:col>
      <xdr:colOff>590549</xdr:colOff>
      <xdr:row>103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F17FA6-0F2F-4E27-ABC0-80035A1AC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84</xdr:row>
      <xdr:rowOff>100013</xdr:rowOff>
    </xdr:from>
    <xdr:to>
      <xdr:col>10</xdr:col>
      <xdr:colOff>247650</xdr:colOff>
      <xdr:row>103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A66F75F-9953-4D67-9230-B0297308D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409574</xdr:colOff>
      <xdr:row>84</xdr:row>
      <xdr:rowOff>109537</xdr:rowOff>
    </xdr:from>
    <xdr:to>
      <xdr:col>22</xdr:col>
      <xdr:colOff>590549</xdr:colOff>
      <xdr:row>103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E0239A8-ABE8-42D2-8E07-5AA959E93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104775</xdr:rowOff>
    </xdr:from>
    <xdr:to>
      <xdr:col>6</xdr:col>
      <xdr:colOff>361950</xdr:colOff>
      <xdr:row>3</xdr:row>
      <xdr:rowOff>40466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FCD901-AB68-400C-B51D-9EBB6266A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04775"/>
          <a:ext cx="542925" cy="50719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923925</xdr:colOff>
      <xdr:row>3</xdr:row>
      <xdr:rowOff>42739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C86230-3C07-4848-B994-2175FECA5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76200"/>
          <a:ext cx="847724" cy="538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203\diretoria%20adm\COLABORADORES\9%20-%20PRESTA&#199;&#195;O%20DE%20CONTAS%20MENSAL\1.%20RELATORIOS%20DE%20ATIVIDADES%202020\05.%20MAIO%202020\05.%20SUEMTS%20-%20MAIO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cont x real"/>
      <sheetName val="GERAL CONTRATADOXREALIZADO I"/>
      <sheetName val="GERAL CONTRATADOXREALIZADOII"/>
      <sheetName val="2.SAIDAS. MUNIC."/>
      <sheetName val="3.taxa obst "/>
      <sheetName val="4 ATEND. PORTA POR MUNICIPIO"/>
      <sheetName val="5 TOTAL DE SAÍDAS "/>
      <sheetName val="6.Exames"/>
      <sheetName val="7.UAN"/>
      <sheetName val="8.Lavanderia"/>
      <sheetName val="9.Atendimento-classif. de risco"/>
    </sheetNames>
    <sheetDataSet>
      <sheetData sheetId="0"/>
      <sheetData sheetId="1"/>
      <sheetData sheetId="2">
        <row r="108">
          <cell r="C108" t="str">
            <v>JAN</v>
          </cell>
          <cell r="D108" t="str">
            <v>FEV</v>
          </cell>
          <cell r="E108" t="str">
            <v>MAR</v>
          </cell>
          <cell r="F108" t="str">
            <v>ABR</v>
          </cell>
          <cell r="G108" t="str">
            <v>MAI</v>
          </cell>
          <cell r="H108" t="str">
            <v>JUN</v>
          </cell>
          <cell r="I108" t="str">
            <v>JUL</v>
          </cell>
          <cell r="J108" t="str">
            <v>AGO</v>
          </cell>
          <cell r="K108" t="str">
            <v>SET</v>
          </cell>
          <cell r="L108" t="str">
            <v>OUT</v>
          </cell>
          <cell r="M108" t="str">
            <v>NOV</v>
          </cell>
          <cell r="N108" t="str">
            <v>DEZ</v>
          </cell>
        </row>
        <row r="109">
          <cell r="C109">
            <v>39087</v>
          </cell>
          <cell r="D109">
            <v>38122</v>
          </cell>
          <cell r="E109">
            <v>32729</v>
          </cell>
          <cell r="F109">
            <v>11568</v>
          </cell>
          <cell r="G109">
            <v>11431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309</v>
          </cell>
          <cell r="D110">
            <v>401</v>
          </cell>
          <cell r="E110">
            <v>467</v>
          </cell>
          <cell r="F110">
            <v>324</v>
          </cell>
          <cell r="G110">
            <v>479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AC97-511B-4498-848D-78BA425E6AF4}">
  <dimension ref="A1:W110"/>
  <sheetViews>
    <sheetView topLeftCell="A19" zoomScale="85" zoomScaleNormal="85" workbookViewId="0">
      <selection activeCell="X71" sqref="X71"/>
    </sheetView>
  </sheetViews>
  <sheetFormatPr defaultRowHeight="11.25"/>
  <cols>
    <col min="1" max="1" width="6.5703125" style="13" customWidth="1"/>
    <col min="2" max="2" width="24.42578125" style="13" customWidth="1"/>
    <col min="3" max="19" width="7.85546875" style="13" customWidth="1"/>
    <col min="20" max="20" width="9.140625" style="13"/>
    <col min="21" max="21" width="1.28515625" style="13" customWidth="1"/>
    <col min="22" max="16384" width="9.140625" style="13"/>
  </cols>
  <sheetData>
    <row r="1" spans="1:23" ht="12" thickBot="1"/>
    <row r="2" spans="1:23" ht="15.75" customHeight="1" thickBot="1">
      <c r="A2" s="49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>
        <v>2020</v>
      </c>
      <c r="W2" s="51"/>
    </row>
    <row r="3" spans="1:23" ht="15" customHeight="1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54" t="s">
        <v>53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>
      <c r="A4" s="56" t="s">
        <v>23</v>
      </c>
      <c r="B4" s="59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3">
      <c r="A5" s="57"/>
      <c r="B5" s="62" t="s">
        <v>1</v>
      </c>
      <c r="C5" s="64" t="s">
        <v>27</v>
      </c>
      <c r="D5" s="65"/>
      <c r="E5" s="66"/>
      <c r="F5" s="64" t="s">
        <v>28</v>
      </c>
      <c r="G5" s="65"/>
      <c r="H5" s="66"/>
      <c r="I5" s="64" t="s">
        <v>29</v>
      </c>
      <c r="J5" s="65"/>
      <c r="K5" s="66"/>
      <c r="L5" s="64" t="s">
        <v>30</v>
      </c>
      <c r="M5" s="65"/>
      <c r="N5" s="66"/>
      <c r="O5" s="64" t="s">
        <v>31</v>
      </c>
      <c r="P5" s="65"/>
      <c r="Q5" s="66"/>
      <c r="R5" s="64" t="s">
        <v>32</v>
      </c>
      <c r="S5" s="65"/>
      <c r="T5" s="66"/>
      <c r="V5" s="64" t="s">
        <v>33</v>
      </c>
      <c r="W5" s="66"/>
    </row>
    <row r="6" spans="1:23" ht="15" customHeight="1">
      <c r="A6" s="57"/>
      <c r="B6" s="63"/>
      <c r="C6" s="67" t="s">
        <v>51</v>
      </c>
      <c r="D6" s="75"/>
      <c r="E6" s="68"/>
      <c r="F6" s="67" t="s">
        <v>51</v>
      </c>
      <c r="G6" s="75"/>
      <c r="H6" s="68"/>
      <c r="I6" s="67" t="s">
        <v>51</v>
      </c>
      <c r="J6" s="75"/>
      <c r="K6" s="68"/>
      <c r="L6" s="67" t="s">
        <v>51</v>
      </c>
      <c r="M6" s="75"/>
      <c r="N6" s="68"/>
      <c r="O6" s="67" t="s">
        <v>51</v>
      </c>
      <c r="P6" s="75"/>
      <c r="Q6" s="68"/>
      <c r="R6" s="67" t="s">
        <v>51</v>
      </c>
      <c r="S6" s="75"/>
      <c r="T6" s="68"/>
      <c r="V6" s="67" t="s">
        <v>51</v>
      </c>
      <c r="W6" s="68"/>
    </row>
    <row r="7" spans="1:23" ht="15" customHeight="1">
      <c r="A7" s="57"/>
      <c r="B7" s="17" t="s">
        <v>3</v>
      </c>
      <c r="C7" s="69">
        <v>14629</v>
      </c>
      <c r="D7" s="70"/>
      <c r="E7" s="71"/>
      <c r="F7" s="69">
        <v>13876</v>
      </c>
      <c r="G7" s="70"/>
      <c r="H7" s="71"/>
      <c r="I7" s="69">
        <v>11577</v>
      </c>
      <c r="J7" s="70"/>
      <c r="K7" s="71"/>
      <c r="L7" s="72">
        <v>5202</v>
      </c>
      <c r="M7" s="73"/>
      <c r="N7" s="74"/>
      <c r="O7" s="72">
        <v>6170</v>
      </c>
      <c r="P7" s="73"/>
      <c r="Q7" s="74"/>
      <c r="R7" s="72">
        <v>8003</v>
      </c>
      <c r="S7" s="73"/>
      <c r="T7" s="74"/>
      <c r="V7" s="72">
        <f>SUM(C7,F7,I7,L7,O7,R7)</f>
        <v>59457</v>
      </c>
      <c r="W7" s="74"/>
    </row>
    <row r="8" spans="1:23" ht="15" customHeight="1">
      <c r="A8" s="57"/>
      <c r="B8" s="17" t="s">
        <v>4</v>
      </c>
      <c r="C8" s="69">
        <v>2446</v>
      </c>
      <c r="D8" s="70"/>
      <c r="E8" s="71"/>
      <c r="F8" s="69">
        <v>2174</v>
      </c>
      <c r="G8" s="70"/>
      <c r="H8" s="71"/>
      <c r="I8" s="69">
        <v>1944</v>
      </c>
      <c r="J8" s="70"/>
      <c r="K8" s="71"/>
      <c r="L8" s="72">
        <v>878</v>
      </c>
      <c r="M8" s="73"/>
      <c r="N8" s="74"/>
      <c r="O8" s="72">
        <v>958</v>
      </c>
      <c r="P8" s="73"/>
      <c r="Q8" s="74"/>
      <c r="R8" s="72">
        <v>1137</v>
      </c>
      <c r="S8" s="73"/>
      <c r="T8" s="74"/>
      <c r="V8" s="72">
        <f>SUM(C8,F8,I8,L8,O8,R8)</f>
        <v>9537</v>
      </c>
      <c r="W8" s="74"/>
    </row>
    <row r="9" spans="1:23" ht="15" customHeight="1">
      <c r="A9" s="57"/>
      <c r="B9" s="17" t="s">
        <v>5</v>
      </c>
      <c r="C9" s="69">
        <v>1556</v>
      </c>
      <c r="D9" s="70"/>
      <c r="E9" s="71"/>
      <c r="F9" s="69">
        <v>1312</v>
      </c>
      <c r="G9" s="70"/>
      <c r="H9" s="71"/>
      <c r="I9" s="69">
        <v>1094</v>
      </c>
      <c r="J9" s="70"/>
      <c r="K9" s="71"/>
      <c r="L9" s="72">
        <v>601</v>
      </c>
      <c r="M9" s="73"/>
      <c r="N9" s="74"/>
      <c r="O9" s="72">
        <v>567</v>
      </c>
      <c r="P9" s="73"/>
      <c r="Q9" s="74"/>
      <c r="R9" s="72">
        <v>689</v>
      </c>
      <c r="S9" s="73"/>
      <c r="T9" s="74"/>
      <c r="V9" s="72">
        <f>SUM(C9,F9,I9,L9,O9,R9)</f>
        <v>5819</v>
      </c>
      <c r="W9" s="74"/>
    </row>
    <row r="10" spans="1:23" ht="15" customHeight="1">
      <c r="A10" s="57"/>
      <c r="B10" s="44" t="s">
        <v>6</v>
      </c>
      <c r="C10" s="78">
        <f>SUM(C7:C9)</f>
        <v>18631</v>
      </c>
      <c r="D10" s="79"/>
      <c r="E10" s="80"/>
      <c r="F10" s="78">
        <f>SUM(F7:F9)</f>
        <v>17362</v>
      </c>
      <c r="G10" s="79"/>
      <c r="H10" s="80"/>
      <c r="I10" s="78">
        <f>SUM(I7:I9)</f>
        <v>14615</v>
      </c>
      <c r="J10" s="79"/>
      <c r="K10" s="80"/>
      <c r="L10" s="78">
        <f>SUM(L7:N9)</f>
        <v>6681</v>
      </c>
      <c r="M10" s="79"/>
      <c r="N10" s="80"/>
      <c r="O10" s="78">
        <f>SUM(O7:Q9)</f>
        <v>7695</v>
      </c>
      <c r="P10" s="79"/>
      <c r="Q10" s="80"/>
      <c r="R10" s="78">
        <f>SUM(R7:T9)</f>
        <v>9829</v>
      </c>
      <c r="S10" s="79"/>
      <c r="T10" s="80"/>
      <c r="V10" s="76">
        <f>SUM(V7:W9)</f>
        <v>74813</v>
      </c>
      <c r="W10" s="77"/>
    </row>
    <row r="11" spans="1:23" ht="15">
      <c r="A11" s="57"/>
      <c r="B11" s="59" t="s">
        <v>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  <c r="V11" s="37"/>
      <c r="W11" s="37"/>
    </row>
    <row r="12" spans="1:23">
      <c r="A12" s="57"/>
      <c r="B12" s="62" t="s">
        <v>48</v>
      </c>
      <c r="C12" s="64" t="s">
        <v>27</v>
      </c>
      <c r="D12" s="65"/>
      <c r="E12" s="66"/>
      <c r="F12" s="64" t="s">
        <v>28</v>
      </c>
      <c r="G12" s="65"/>
      <c r="H12" s="66"/>
      <c r="I12" s="64" t="s">
        <v>29</v>
      </c>
      <c r="J12" s="65"/>
      <c r="K12" s="66"/>
      <c r="L12" s="64" t="s">
        <v>30</v>
      </c>
      <c r="M12" s="65"/>
      <c r="N12" s="66"/>
      <c r="O12" s="64" t="s">
        <v>31</v>
      </c>
      <c r="P12" s="65"/>
      <c r="Q12" s="66"/>
      <c r="R12" s="64" t="s">
        <v>32</v>
      </c>
      <c r="S12" s="65"/>
      <c r="T12" s="66"/>
      <c r="V12" s="64" t="s">
        <v>33</v>
      </c>
      <c r="W12" s="66"/>
    </row>
    <row r="13" spans="1:23" ht="15" customHeight="1">
      <c r="A13" s="57"/>
      <c r="B13" s="63"/>
      <c r="C13" s="67" t="s">
        <v>51</v>
      </c>
      <c r="D13" s="75"/>
      <c r="E13" s="68"/>
      <c r="F13" s="67" t="s">
        <v>51</v>
      </c>
      <c r="G13" s="75"/>
      <c r="H13" s="68"/>
      <c r="I13" s="67" t="s">
        <v>51</v>
      </c>
      <c r="J13" s="75"/>
      <c r="K13" s="68"/>
      <c r="L13" s="67" t="s">
        <v>51</v>
      </c>
      <c r="M13" s="75"/>
      <c r="N13" s="68"/>
      <c r="O13" s="67" t="s">
        <v>51</v>
      </c>
      <c r="P13" s="75"/>
      <c r="Q13" s="68"/>
      <c r="R13" s="67" t="s">
        <v>51</v>
      </c>
      <c r="S13" s="75"/>
      <c r="T13" s="68"/>
      <c r="V13" s="67" t="s">
        <v>51</v>
      </c>
      <c r="W13" s="68"/>
    </row>
    <row r="14" spans="1:23" ht="15" customHeight="1">
      <c r="A14" s="57"/>
      <c r="B14" s="17" t="s">
        <v>8</v>
      </c>
      <c r="C14" s="69">
        <v>103</v>
      </c>
      <c r="D14" s="70"/>
      <c r="E14" s="71"/>
      <c r="F14" s="69">
        <v>115</v>
      </c>
      <c r="G14" s="70"/>
      <c r="H14" s="71"/>
      <c r="I14" s="69">
        <v>113</v>
      </c>
      <c r="J14" s="70"/>
      <c r="K14" s="71"/>
      <c r="L14" s="72">
        <v>110</v>
      </c>
      <c r="M14" s="73"/>
      <c r="N14" s="74"/>
      <c r="O14" s="72">
        <v>118</v>
      </c>
      <c r="P14" s="73"/>
      <c r="Q14" s="74"/>
      <c r="R14" s="72">
        <v>98</v>
      </c>
      <c r="S14" s="73"/>
      <c r="T14" s="74"/>
      <c r="V14" s="72">
        <f>SUM(C14,F14,I14,L14,O14,R14)</f>
        <v>657</v>
      </c>
      <c r="W14" s="74"/>
    </row>
    <row r="15" spans="1:23" ht="15" customHeight="1">
      <c r="A15" s="57"/>
      <c r="B15" s="17" t="s">
        <v>9</v>
      </c>
      <c r="C15" s="69">
        <v>9</v>
      </c>
      <c r="D15" s="70"/>
      <c r="E15" s="71"/>
      <c r="F15" s="69">
        <v>7</v>
      </c>
      <c r="G15" s="70"/>
      <c r="H15" s="71"/>
      <c r="I15" s="69">
        <v>9</v>
      </c>
      <c r="J15" s="70"/>
      <c r="K15" s="71"/>
      <c r="L15" s="72">
        <v>11</v>
      </c>
      <c r="M15" s="73"/>
      <c r="N15" s="74"/>
      <c r="O15" s="72">
        <v>6</v>
      </c>
      <c r="P15" s="73"/>
      <c r="Q15" s="74"/>
      <c r="R15" s="72">
        <v>16</v>
      </c>
      <c r="S15" s="73"/>
      <c r="T15" s="74"/>
      <c r="V15" s="72">
        <f>SUM(C15,F15,I15,L15,O15,R15)</f>
        <v>58</v>
      </c>
      <c r="W15" s="74"/>
    </row>
    <row r="16" spans="1:23" ht="15" customHeight="1">
      <c r="A16" s="57"/>
      <c r="B16" s="17" t="s">
        <v>3</v>
      </c>
      <c r="C16" s="69">
        <v>129</v>
      </c>
      <c r="D16" s="70"/>
      <c r="E16" s="71"/>
      <c r="F16" s="69">
        <v>179</v>
      </c>
      <c r="G16" s="70"/>
      <c r="H16" s="71"/>
      <c r="I16" s="69">
        <v>176</v>
      </c>
      <c r="J16" s="70"/>
      <c r="K16" s="71"/>
      <c r="L16" s="72">
        <v>165</v>
      </c>
      <c r="M16" s="73"/>
      <c r="N16" s="74"/>
      <c r="O16" s="72">
        <v>146</v>
      </c>
      <c r="P16" s="73"/>
      <c r="Q16" s="74"/>
      <c r="R16" s="72">
        <v>169</v>
      </c>
      <c r="S16" s="73"/>
      <c r="T16" s="74"/>
      <c r="V16" s="72">
        <f>SUM(C16,F16,I16,L16,O16,R16)</f>
        <v>964</v>
      </c>
      <c r="W16" s="74"/>
    </row>
    <row r="17" spans="1:23" ht="15" customHeight="1">
      <c r="A17" s="58"/>
      <c r="B17" s="44" t="s">
        <v>6</v>
      </c>
      <c r="C17" s="78">
        <f>SUM(C14:C16)</f>
        <v>241</v>
      </c>
      <c r="D17" s="79"/>
      <c r="E17" s="80"/>
      <c r="F17" s="78">
        <f>SUM(F14:H16)</f>
        <v>301</v>
      </c>
      <c r="G17" s="79"/>
      <c r="H17" s="80"/>
      <c r="I17" s="78">
        <f t="shared" ref="I17" si="0">SUM(I14:I16)</f>
        <v>298</v>
      </c>
      <c r="J17" s="79"/>
      <c r="K17" s="80"/>
      <c r="L17" s="78">
        <f>SUM(L14:N16)</f>
        <v>286</v>
      </c>
      <c r="M17" s="79"/>
      <c r="N17" s="80"/>
      <c r="O17" s="78">
        <f>SUM(O14:Q16)</f>
        <v>270</v>
      </c>
      <c r="P17" s="79"/>
      <c r="Q17" s="80"/>
      <c r="R17" s="78">
        <f>SUM(R14:T16)</f>
        <v>283</v>
      </c>
      <c r="S17" s="79"/>
      <c r="T17" s="80"/>
      <c r="U17" s="40"/>
      <c r="V17" s="76">
        <f>SUM(V14:W16)</f>
        <v>1679</v>
      </c>
      <c r="W17" s="77"/>
    </row>
    <row r="18" spans="1:23" s="19" customFormat="1" ht="15">
      <c r="B18" s="42"/>
      <c r="C18" s="42"/>
      <c r="D18" s="42"/>
      <c r="E18" s="48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1"/>
      <c r="V18" s="37"/>
      <c r="W18" s="37"/>
    </row>
    <row r="19" spans="1:23" s="19" customFormat="1">
      <c r="A19" s="81" t="s">
        <v>37</v>
      </c>
      <c r="B19" s="59" t="s">
        <v>26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41"/>
      <c r="V19" s="13"/>
      <c r="W19" s="13"/>
    </row>
    <row r="20" spans="1:23">
      <c r="A20" s="82"/>
      <c r="B20" s="62" t="s">
        <v>1</v>
      </c>
      <c r="C20" s="64" t="s">
        <v>27</v>
      </c>
      <c r="D20" s="65"/>
      <c r="E20" s="66"/>
      <c r="F20" s="64" t="s">
        <v>28</v>
      </c>
      <c r="G20" s="65"/>
      <c r="H20" s="66"/>
      <c r="I20" s="64" t="s">
        <v>29</v>
      </c>
      <c r="J20" s="65"/>
      <c r="K20" s="66"/>
      <c r="L20" s="64" t="s">
        <v>30</v>
      </c>
      <c r="M20" s="65"/>
      <c r="N20" s="66"/>
      <c r="O20" s="64" t="s">
        <v>31</v>
      </c>
      <c r="P20" s="65"/>
      <c r="Q20" s="66"/>
      <c r="R20" s="64" t="s">
        <v>32</v>
      </c>
      <c r="S20" s="65"/>
      <c r="T20" s="66"/>
      <c r="V20" s="64" t="s">
        <v>33</v>
      </c>
      <c r="W20" s="66"/>
    </row>
    <row r="21" spans="1:23" ht="15" customHeight="1">
      <c r="A21" s="82"/>
      <c r="B21" s="63"/>
      <c r="C21" s="67" t="s">
        <v>51</v>
      </c>
      <c r="D21" s="75"/>
      <c r="E21" s="68"/>
      <c r="F21" s="67" t="s">
        <v>51</v>
      </c>
      <c r="G21" s="75"/>
      <c r="H21" s="68"/>
      <c r="I21" s="67" t="s">
        <v>51</v>
      </c>
      <c r="J21" s="75"/>
      <c r="K21" s="68"/>
      <c r="L21" s="67" t="s">
        <v>51</v>
      </c>
      <c r="M21" s="75"/>
      <c r="N21" s="68"/>
      <c r="O21" s="67" t="s">
        <v>51</v>
      </c>
      <c r="P21" s="75"/>
      <c r="Q21" s="68"/>
      <c r="R21" s="67" t="s">
        <v>51</v>
      </c>
      <c r="S21" s="75"/>
      <c r="T21" s="68"/>
      <c r="V21" s="67" t="s">
        <v>51</v>
      </c>
      <c r="W21" s="68"/>
    </row>
    <row r="22" spans="1:23" ht="15" customHeight="1">
      <c r="A22" s="82"/>
      <c r="B22" s="17" t="s">
        <v>3</v>
      </c>
      <c r="C22" s="72">
        <v>11232</v>
      </c>
      <c r="D22" s="73"/>
      <c r="E22" s="74"/>
      <c r="F22" s="72">
        <v>10408</v>
      </c>
      <c r="G22" s="73"/>
      <c r="H22" s="74"/>
      <c r="I22" s="72">
        <v>7718</v>
      </c>
      <c r="J22" s="73"/>
      <c r="K22" s="74"/>
      <c r="L22" s="72">
        <v>2082</v>
      </c>
      <c r="M22" s="73"/>
      <c r="N22" s="74"/>
      <c r="O22" s="72">
        <v>1459</v>
      </c>
      <c r="P22" s="73"/>
      <c r="Q22" s="74"/>
      <c r="R22" s="72">
        <v>146</v>
      </c>
      <c r="S22" s="73"/>
      <c r="T22" s="74"/>
      <c r="V22" s="72">
        <f>SUM(C22,F22,I22,L22,O22,R22)</f>
        <v>33045</v>
      </c>
      <c r="W22" s="74"/>
    </row>
    <row r="23" spans="1:23" ht="15" customHeight="1">
      <c r="A23" s="82"/>
      <c r="B23" s="17" t="s">
        <v>22</v>
      </c>
      <c r="C23" s="72">
        <v>2268</v>
      </c>
      <c r="D23" s="73"/>
      <c r="E23" s="74"/>
      <c r="F23" s="72">
        <v>2802</v>
      </c>
      <c r="G23" s="73"/>
      <c r="H23" s="74"/>
      <c r="I23" s="72">
        <v>2518</v>
      </c>
      <c r="J23" s="73"/>
      <c r="K23" s="74"/>
      <c r="L23" s="72">
        <v>54</v>
      </c>
      <c r="M23" s="73"/>
      <c r="N23" s="74"/>
      <c r="O23" s="72">
        <v>0</v>
      </c>
      <c r="P23" s="73"/>
      <c r="Q23" s="74"/>
      <c r="R23" s="72">
        <v>0</v>
      </c>
      <c r="S23" s="73"/>
      <c r="T23" s="74"/>
      <c r="V23" s="72">
        <f>SUM(C23,F23,I23,L23,O23,R23)</f>
        <v>7642</v>
      </c>
      <c r="W23" s="74"/>
    </row>
    <row r="24" spans="1:23" ht="15" customHeight="1">
      <c r="A24" s="82"/>
      <c r="B24" s="44" t="s">
        <v>6</v>
      </c>
      <c r="C24" s="78">
        <f>SUM(C22:C23)</f>
        <v>13500</v>
      </c>
      <c r="D24" s="79"/>
      <c r="E24" s="80"/>
      <c r="F24" s="78">
        <f t="shared" ref="F24:I24" si="1">SUM(F22:F23)</f>
        <v>13210</v>
      </c>
      <c r="G24" s="79"/>
      <c r="H24" s="80"/>
      <c r="I24" s="78">
        <f t="shared" si="1"/>
        <v>10236</v>
      </c>
      <c r="J24" s="79"/>
      <c r="K24" s="80"/>
      <c r="L24" s="78">
        <f>SUM(L21:N23)</f>
        <v>2136</v>
      </c>
      <c r="M24" s="79"/>
      <c r="N24" s="80"/>
      <c r="O24" s="78">
        <f>SUM(O21:Q23)</f>
        <v>1459</v>
      </c>
      <c r="P24" s="79"/>
      <c r="Q24" s="80"/>
      <c r="R24" s="78">
        <f>SUM(R21:T23)</f>
        <v>146</v>
      </c>
      <c r="S24" s="79"/>
      <c r="T24" s="80"/>
      <c r="V24" s="76">
        <f>SUM(V22:W23)</f>
        <v>40687</v>
      </c>
      <c r="W24" s="77"/>
    </row>
    <row r="25" spans="1:23" ht="15" customHeight="1">
      <c r="A25" s="82"/>
      <c r="B25" s="59" t="s">
        <v>7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32"/>
      <c r="V25" s="32"/>
      <c r="W25" s="32"/>
    </row>
    <row r="26" spans="1:23" ht="15" customHeight="1">
      <c r="A26" s="82"/>
      <c r="B26" s="62" t="s">
        <v>48</v>
      </c>
      <c r="C26" s="64" t="s">
        <v>27</v>
      </c>
      <c r="D26" s="65"/>
      <c r="E26" s="66"/>
      <c r="F26" s="64" t="s">
        <v>28</v>
      </c>
      <c r="G26" s="65"/>
      <c r="H26" s="66"/>
      <c r="I26" s="64" t="s">
        <v>29</v>
      </c>
      <c r="J26" s="65"/>
      <c r="K26" s="66"/>
      <c r="L26" s="64" t="s">
        <v>30</v>
      </c>
      <c r="M26" s="65"/>
      <c r="N26" s="66"/>
      <c r="O26" s="64" t="s">
        <v>31</v>
      </c>
      <c r="P26" s="65"/>
      <c r="Q26" s="66"/>
      <c r="R26" s="64" t="s">
        <v>32</v>
      </c>
      <c r="S26" s="65"/>
      <c r="T26" s="66"/>
      <c r="V26" s="64" t="s">
        <v>33</v>
      </c>
      <c r="W26" s="66"/>
    </row>
    <row r="27" spans="1:23" ht="15" customHeight="1">
      <c r="A27" s="82"/>
      <c r="B27" s="63"/>
      <c r="C27" s="67" t="s">
        <v>51</v>
      </c>
      <c r="D27" s="75"/>
      <c r="E27" s="68"/>
      <c r="F27" s="67" t="s">
        <v>51</v>
      </c>
      <c r="G27" s="75"/>
      <c r="H27" s="68"/>
      <c r="I27" s="67" t="s">
        <v>51</v>
      </c>
      <c r="J27" s="75"/>
      <c r="K27" s="68"/>
      <c r="L27" s="67" t="s">
        <v>51</v>
      </c>
      <c r="M27" s="75"/>
      <c r="N27" s="68"/>
      <c r="O27" s="67" t="s">
        <v>51</v>
      </c>
      <c r="P27" s="75"/>
      <c r="Q27" s="68"/>
      <c r="R27" s="67" t="s">
        <v>51</v>
      </c>
      <c r="S27" s="75"/>
      <c r="T27" s="68"/>
      <c r="V27" s="67" t="s">
        <v>51</v>
      </c>
      <c r="W27" s="68"/>
    </row>
    <row r="28" spans="1:23" ht="15" customHeight="1">
      <c r="A28" s="82"/>
      <c r="B28" s="17" t="s">
        <v>3</v>
      </c>
      <c r="C28" s="83"/>
      <c r="D28" s="84"/>
      <c r="E28" s="85"/>
      <c r="F28" s="83"/>
      <c r="G28" s="84"/>
      <c r="H28" s="85"/>
      <c r="I28" s="83"/>
      <c r="J28" s="84"/>
      <c r="K28" s="85"/>
      <c r="L28" s="83"/>
      <c r="M28" s="84"/>
      <c r="N28" s="85"/>
      <c r="O28" s="72">
        <v>181</v>
      </c>
      <c r="P28" s="73"/>
      <c r="Q28" s="74"/>
      <c r="R28" s="72">
        <v>87</v>
      </c>
      <c r="S28" s="73"/>
      <c r="T28" s="74"/>
      <c r="V28" s="72">
        <f>SUM(C28,F28,I28,L28,O28,R28)</f>
        <v>268</v>
      </c>
      <c r="W28" s="74"/>
    </row>
    <row r="29" spans="1:23" ht="15" customHeight="1">
      <c r="A29" s="82"/>
      <c r="B29" s="17" t="s">
        <v>22</v>
      </c>
      <c r="C29" s="83"/>
      <c r="D29" s="84"/>
      <c r="E29" s="85"/>
      <c r="F29" s="83"/>
      <c r="G29" s="84"/>
      <c r="H29" s="85"/>
      <c r="I29" s="83"/>
      <c r="J29" s="84"/>
      <c r="K29" s="85"/>
      <c r="L29" s="83"/>
      <c r="M29" s="84"/>
      <c r="N29" s="85"/>
      <c r="O29" s="72">
        <v>0</v>
      </c>
      <c r="P29" s="73"/>
      <c r="Q29" s="74"/>
      <c r="R29" s="72">
        <v>0</v>
      </c>
      <c r="S29" s="73"/>
      <c r="T29" s="74"/>
      <c r="V29" s="72">
        <f>SUM(C29,F29,I29,L29,O29,R29)</f>
        <v>0</v>
      </c>
      <c r="W29" s="74"/>
    </row>
    <row r="30" spans="1:23" ht="15" customHeight="1">
      <c r="A30" s="82"/>
      <c r="B30" s="44" t="s">
        <v>6</v>
      </c>
      <c r="C30" s="64"/>
      <c r="D30" s="65"/>
      <c r="E30" s="66"/>
      <c r="F30" s="64"/>
      <c r="G30" s="65"/>
      <c r="H30" s="66"/>
      <c r="I30" s="64"/>
      <c r="J30" s="65"/>
      <c r="K30" s="66"/>
      <c r="L30" s="64"/>
      <c r="M30" s="65"/>
      <c r="N30" s="66"/>
      <c r="O30" s="78">
        <f>SUM(O28:Q29)</f>
        <v>181</v>
      </c>
      <c r="P30" s="79"/>
      <c r="Q30" s="80"/>
      <c r="R30" s="78">
        <f>SUM(R28:T29)</f>
        <v>87</v>
      </c>
      <c r="S30" s="79"/>
      <c r="T30" s="80"/>
      <c r="V30" s="76">
        <f>SUM(V28:W29)</f>
        <v>268</v>
      </c>
      <c r="W30" s="77"/>
    </row>
    <row r="31" spans="1:23" s="19" customFormat="1" ht="15">
      <c r="B31" s="32"/>
      <c r="C31" s="86" t="s">
        <v>57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33"/>
      <c r="P31" s="33"/>
      <c r="Q31" s="34"/>
      <c r="R31" s="33"/>
      <c r="S31" s="33"/>
      <c r="T31" s="34"/>
      <c r="U31" s="40"/>
      <c r="V31" s="37"/>
      <c r="W31" s="37"/>
    </row>
    <row r="32" spans="1:23" s="19" customFormat="1">
      <c r="A32" s="89" t="s">
        <v>24</v>
      </c>
      <c r="B32" s="59" t="s">
        <v>26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41"/>
      <c r="V32" s="13"/>
      <c r="W32" s="13"/>
    </row>
    <row r="33" spans="1:23">
      <c r="A33" s="90"/>
      <c r="B33" s="62" t="s">
        <v>1</v>
      </c>
      <c r="C33" s="64" t="s">
        <v>27</v>
      </c>
      <c r="D33" s="65"/>
      <c r="E33" s="66"/>
      <c r="F33" s="64" t="s">
        <v>28</v>
      </c>
      <c r="G33" s="65"/>
      <c r="H33" s="66"/>
      <c r="I33" s="64" t="s">
        <v>29</v>
      </c>
      <c r="J33" s="65"/>
      <c r="K33" s="66"/>
      <c r="L33" s="64" t="s">
        <v>30</v>
      </c>
      <c r="M33" s="65"/>
      <c r="N33" s="66"/>
      <c r="O33" s="64" t="s">
        <v>31</v>
      </c>
      <c r="P33" s="65"/>
      <c r="Q33" s="66"/>
      <c r="R33" s="64" t="s">
        <v>32</v>
      </c>
      <c r="S33" s="65"/>
      <c r="T33" s="66"/>
      <c r="V33" s="64" t="s">
        <v>33</v>
      </c>
      <c r="W33" s="66"/>
    </row>
    <row r="34" spans="1:23" ht="15" customHeight="1">
      <c r="A34" s="90"/>
      <c r="B34" s="63"/>
      <c r="C34" s="67" t="s">
        <v>51</v>
      </c>
      <c r="D34" s="75"/>
      <c r="E34" s="68"/>
      <c r="F34" s="67" t="s">
        <v>51</v>
      </c>
      <c r="G34" s="75"/>
      <c r="H34" s="68"/>
      <c r="I34" s="67" t="s">
        <v>51</v>
      </c>
      <c r="J34" s="75"/>
      <c r="K34" s="68"/>
      <c r="L34" s="67" t="s">
        <v>51</v>
      </c>
      <c r="M34" s="75"/>
      <c r="N34" s="68"/>
      <c r="O34" s="67" t="s">
        <v>51</v>
      </c>
      <c r="P34" s="75"/>
      <c r="Q34" s="68"/>
      <c r="R34" s="67" t="s">
        <v>51</v>
      </c>
      <c r="S34" s="75"/>
      <c r="T34" s="68"/>
      <c r="V34" s="67" t="s">
        <v>51</v>
      </c>
      <c r="W34" s="68"/>
    </row>
    <row r="35" spans="1:23" ht="15" customHeight="1">
      <c r="A35" s="90"/>
      <c r="B35" s="17" t="s">
        <v>22</v>
      </c>
      <c r="C35" s="69">
        <v>6956</v>
      </c>
      <c r="D35" s="70"/>
      <c r="E35" s="71"/>
      <c r="F35" s="69">
        <v>7550</v>
      </c>
      <c r="G35" s="70"/>
      <c r="H35" s="71"/>
      <c r="I35" s="69">
        <v>7878</v>
      </c>
      <c r="J35" s="70"/>
      <c r="K35" s="71"/>
      <c r="L35" s="72">
        <v>2751</v>
      </c>
      <c r="M35" s="73"/>
      <c r="N35" s="74"/>
      <c r="O35" s="72">
        <v>2277</v>
      </c>
      <c r="P35" s="73"/>
      <c r="Q35" s="74"/>
      <c r="R35" s="72">
        <v>2932</v>
      </c>
      <c r="S35" s="73"/>
      <c r="T35" s="74"/>
      <c r="V35" s="72">
        <f>SUM(C35,F35,I35,L35,O35,R35)</f>
        <v>30344</v>
      </c>
      <c r="W35" s="74"/>
    </row>
    <row r="36" spans="1:23" ht="15">
      <c r="A36" s="90"/>
      <c r="B36" s="59" t="s">
        <v>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1"/>
      <c r="V36" s="37"/>
      <c r="W36" s="37"/>
    </row>
    <row r="37" spans="1:23">
      <c r="A37" s="90"/>
      <c r="B37" s="62" t="s">
        <v>48</v>
      </c>
      <c r="C37" s="64" t="s">
        <v>27</v>
      </c>
      <c r="D37" s="65"/>
      <c r="E37" s="66"/>
      <c r="F37" s="64" t="s">
        <v>28</v>
      </c>
      <c r="G37" s="65"/>
      <c r="H37" s="66"/>
      <c r="I37" s="64" t="s">
        <v>29</v>
      </c>
      <c r="J37" s="65"/>
      <c r="K37" s="66"/>
      <c r="L37" s="64" t="s">
        <v>30</v>
      </c>
      <c r="M37" s="65"/>
      <c r="N37" s="66"/>
      <c r="O37" s="64" t="s">
        <v>31</v>
      </c>
      <c r="P37" s="65"/>
      <c r="Q37" s="66"/>
      <c r="R37" s="64" t="s">
        <v>32</v>
      </c>
      <c r="S37" s="65"/>
      <c r="T37" s="66"/>
      <c r="V37" s="64" t="s">
        <v>33</v>
      </c>
      <c r="W37" s="66"/>
    </row>
    <row r="38" spans="1:23" ht="15" customHeight="1">
      <c r="A38" s="90"/>
      <c r="B38" s="63"/>
      <c r="C38" s="67" t="s">
        <v>51</v>
      </c>
      <c r="D38" s="75"/>
      <c r="E38" s="68"/>
      <c r="F38" s="67" t="s">
        <v>51</v>
      </c>
      <c r="G38" s="75"/>
      <c r="H38" s="68"/>
      <c r="I38" s="67" t="s">
        <v>51</v>
      </c>
      <c r="J38" s="75"/>
      <c r="K38" s="68"/>
      <c r="L38" s="67" t="s">
        <v>51</v>
      </c>
      <c r="M38" s="75"/>
      <c r="N38" s="68"/>
      <c r="O38" s="67" t="s">
        <v>51</v>
      </c>
      <c r="P38" s="75"/>
      <c r="Q38" s="68"/>
      <c r="R38" s="67" t="s">
        <v>51</v>
      </c>
      <c r="S38" s="75"/>
      <c r="T38" s="68"/>
      <c r="V38" s="67" t="s">
        <v>51</v>
      </c>
      <c r="W38" s="68"/>
    </row>
    <row r="39" spans="1:23" ht="15" customHeight="1">
      <c r="A39" s="91"/>
      <c r="B39" s="17" t="s">
        <v>22</v>
      </c>
      <c r="C39" s="69">
        <v>68</v>
      </c>
      <c r="D39" s="70"/>
      <c r="E39" s="71"/>
      <c r="F39" s="69">
        <v>100</v>
      </c>
      <c r="G39" s="70"/>
      <c r="H39" s="71"/>
      <c r="I39" s="69">
        <v>169</v>
      </c>
      <c r="J39" s="70"/>
      <c r="K39" s="71"/>
      <c r="L39" s="72">
        <v>38</v>
      </c>
      <c r="M39" s="73"/>
      <c r="N39" s="74"/>
      <c r="O39" s="72">
        <v>28</v>
      </c>
      <c r="P39" s="73"/>
      <c r="Q39" s="74"/>
      <c r="R39" s="72">
        <v>43</v>
      </c>
      <c r="S39" s="73"/>
      <c r="T39" s="74"/>
      <c r="V39" s="72">
        <f>SUM(C39,F39,I39,L39,O39,R39)</f>
        <v>446</v>
      </c>
      <c r="W39" s="74"/>
    </row>
    <row r="40" spans="1:23" ht="15">
      <c r="B40" s="28"/>
      <c r="C40" s="29"/>
      <c r="D40" s="30"/>
      <c r="E40" s="31"/>
      <c r="F40" s="29"/>
      <c r="G40" s="30"/>
      <c r="H40" s="31"/>
      <c r="I40" s="29"/>
      <c r="J40" s="30"/>
      <c r="K40" s="31"/>
      <c r="L40" s="29"/>
      <c r="M40" s="30"/>
      <c r="N40" s="31"/>
      <c r="O40" s="29"/>
      <c r="P40" s="30"/>
      <c r="Q40" s="31"/>
      <c r="R40" s="29"/>
      <c r="S40" s="30"/>
      <c r="T40" s="31"/>
      <c r="V40" s="37"/>
      <c r="W40" s="37"/>
    </row>
    <row r="41" spans="1:23">
      <c r="B41" s="20"/>
      <c r="C41" s="64" t="s">
        <v>27</v>
      </c>
      <c r="D41" s="65"/>
      <c r="E41" s="66"/>
      <c r="F41" s="64" t="s">
        <v>28</v>
      </c>
      <c r="G41" s="65"/>
      <c r="H41" s="66"/>
      <c r="I41" s="64" t="s">
        <v>29</v>
      </c>
      <c r="J41" s="65"/>
      <c r="K41" s="66"/>
      <c r="L41" s="64" t="s">
        <v>30</v>
      </c>
      <c r="M41" s="65"/>
      <c r="N41" s="66"/>
      <c r="O41" s="64" t="s">
        <v>31</v>
      </c>
      <c r="P41" s="65"/>
      <c r="Q41" s="66"/>
      <c r="R41" s="64" t="s">
        <v>32</v>
      </c>
      <c r="S41" s="65"/>
      <c r="T41" s="66"/>
      <c r="V41" s="64" t="s">
        <v>33</v>
      </c>
      <c r="W41" s="66"/>
    </row>
    <row r="42" spans="1:23">
      <c r="B42" s="20"/>
      <c r="C42" s="14" t="s">
        <v>34</v>
      </c>
      <c r="D42" s="15" t="s">
        <v>35</v>
      </c>
      <c r="E42" s="16" t="s">
        <v>2</v>
      </c>
      <c r="F42" s="14" t="s">
        <v>34</v>
      </c>
      <c r="G42" s="15" t="s">
        <v>35</v>
      </c>
      <c r="H42" s="16" t="s">
        <v>2</v>
      </c>
      <c r="I42" s="14" t="s">
        <v>34</v>
      </c>
      <c r="J42" s="15" t="s">
        <v>35</v>
      </c>
      <c r="K42" s="16" t="s">
        <v>2</v>
      </c>
      <c r="L42" s="14" t="s">
        <v>34</v>
      </c>
      <c r="M42" s="15" t="s">
        <v>35</v>
      </c>
      <c r="N42" s="16" t="s">
        <v>2</v>
      </c>
      <c r="O42" s="14" t="s">
        <v>34</v>
      </c>
      <c r="P42" s="15" t="s">
        <v>35</v>
      </c>
      <c r="Q42" s="16" t="s">
        <v>2</v>
      </c>
      <c r="R42" s="14" t="s">
        <v>34</v>
      </c>
      <c r="S42" s="15" t="s">
        <v>35</v>
      </c>
      <c r="T42" s="16" t="s">
        <v>2</v>
      </c>
      <c r="V42" s="14" t="s">
        <v>34</v>
      </c>
      <c r="W42" s="15" t="s">
        <v>35</v>
      </c>
    </row>
    <row r="43" spans="1:23">
      <c r="A43" s="56" t="s">
        <v>25</v>
      </c>
      <c r="B43" s="35" t="s">
        <v>1</v>
      </c>
      <c r="C43" s="38">
        <v>41800</v>
      </c>
      <c r="D43" s="38">
        <f>SUM(C10,C24,C35)</f>
        <v>39087</v>
      </c>
      <c r="E43" s="18">
        <f>D43/C43</f>
        <v>0.93509569377990431</v>
      </c>
      <c r="F43" s="38">
        <v>41800</v>
      </c>
      <c r="G43" s="38">
        <f>SUM(F10,F24,F35)</f>
        <v>38122</v>
      </c>
      <c r="H43" s="18">
        <f>G43/F43</f>
        <v>0.91200956937799038</v>
      </c>
      <c r="I43" s="38">
        <v>41800</v>
      </c>
      <c r="J43" s="38">
        <f>SUM(I10,I24,I35)</f>
        <v>32729</v>
      </c>
      <c r="K43" s="18">
        <f>J43/I43</f>
        <v>0.78299043062200957</v>
      </c>
      <c r="L43" s="38">
        <v>41800</v>
      </c>
      <c r="M43" s="38">
        <f>SUM(L35,L24,L10)</f>
        <v>11568</v>
      </c>
      <c r="N43" s="18">
        <f>M43/L43</f>
        <v>0.27674641148325357</v>
      </c>
      <c r="O43" s="38">
        <v>41800</v>
      </c>
      <c r="P43" s="38">
        <f>SUM(O35,O24,O10)</f>
        <v>11431</v>
      </c>
      <c r="Q43" s="18">
        <f>P43/O43</f>
        <v>0.27346889952153108</v>
      </c>
      <c r="R43" s="38">
        <v>41800</v>
      </c>
      <c r="S43" s="38">
        <f>SUM(R35,R24,R10)</f>
        <v>12907</v>
      </c>
      <c r="T43" s="18">
        <f>S43/R43</f>
        <v>0.3087799043062201</v>
      </c>
      <c r="V43" s="39">
        <f>SUM(C43,F43,I43,L43,O43,R43)</f>
        <v>250800</v>
      </c>
      <c r="W43" s="39">
        <f>SUM(D43,G43,J43,M43,P43,S43)</f>
        <v>145844</v>
      </c>
    </row>
    <row r="44" spans="1:23">
      <c r="A44" s="58"/>
      <c r="B44" s="35" t="s">
        <v>48</v>
      </c>
      <c r="C44" s="38">
        <v>390</v>
      </c>
      <c r="D44" s="38">
        <f>SUM(C17,C39,C30)</f>
        <v>309</v>
      </c>
      <c r="E44" s="18">
        <f>D44/C44</f>
        <v>0.79230769230769227</v>
      </c>
      <c r="F44" s="38">
        <v>390</v>
      </c>
      <c r="G44" s="38">
        <f>SUM(F17,F39,F30)</f>
        <v>401</v>
      </c>
      <c r="H44" s="18">
        <f>G44/F44</f>
        <v>1.0282051282051281</v>
      </c>
      <c r="I44" s="38">
        <v>390</v>
      </c>
      <c r="J44" s="38">
        <f>SUM(I17,I39,I30)</f>
        <v>467</v>
      </c>
      <c r="K44" s="18">
        <f>J44/I44</f>
        <v>1.1974358974358974</v>
      </c>
      <c r="L44" s="38">
        <v>390</v>
      </c>
      <c r="M44" s="38">
        <f>SUM(L17,L39,L30)</f>
        <v>324</v>
      </c>
      <c r="N44" s="18">
        <f>M44/L44</f>
        <v>0.83076923076923082</v>
      </c>
      <c r="O44" s="38">
        <v>390</v>
      </c>
      <c r="P44" s="38">
        <f>SUM(O17,O39,O30)</f>
        <v>479</v>
      </c>
      <c r="Q44" s="18">
        <f>P44/O44</f>
        <v>1.2282051282051283</v>
      </c>
      <c r="R44" s="38">
        <v>390</v>
      </c>
      <c r="S44" s="38">
        <f>SUM(R17,R39,R30)</f>
        <v>413</v>
      </c>
      <c r="T44" s="18">
        <f>S44/R44</f>
        <v>1.058974358974359</v>
      </c>
      <c r="V44" s="39">
        <f>SUM(C44,F44,I44,L44,O44,R44)</f>
        <v>2340</v>
      </c>
      <c r="W44" s="39">
        <f>SUM(D44,G44,J44,M44,P44,S44)</f>
        <v>2393</v>
      </c>
    </row>
    <row r="45" spans="1:23" s="19" customFormat="1" ht="12" thickBot="1">
      <c r="B45" s="1"/>
      <c r="C45" s="2"/>
      <c r="D45" s="2"/>
      <c r="E45" s="3"/>
      <c r="F45" s="2"/>
      <c r="G45" s="2"/>
      <c r="H45" s="3"/>
      <c r="I45" s="2"/>
      <c r="J45" s="2"/>
      <c r="K45" s="3"/>
      <c r="L45" s="2"/>
      <c r="M45" s="2"/>
      <c r="N45" s="3"/>
      <c r="O45" s="2"/>
      <c r="P45" s="2"/>
      <c r="Q45" s="3"/>
      <c r="R45" s="2"/>
      <c r="S45" s="2"/>
      <c r="T45" s="3"/>
      <c r="U45" s="41"/>
    </row>
    <row r="46" spans="1:23" ht="13.5" thickBot="1">
      <c r="A46" s="49" t="s">
        <v>25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>
        <v>2020</v>
      </c>
      <c r="W46" s="51"/>
    </row>
    <row r="47" spans="1:23" ht="15" customHeight="1">
      <c r="A47" s="52" t="s">
        <v>54</v>
      </c>
      <c r="B47" s="52"/>
      <c r="C47" s="52"/>
      <c r="D47" s="52"/>
      <c r="E47" s="52"/>
      <c r="F47" s="52"/>
      <c r="G47" s="52"/>
      <c r="H47" s="52"/>
      <c r="I47" s="52"/>
      <c r="J47" s="52"/>
      <c r="K47" s="53"/>
      <c r="L47" s="54" t="s">
        <v>55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>
      <c r="A48" s="56" t="s">
        <v>23</v>
      </c>
      <c r="B48" s="59" t="s">
        <v>26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</row>
    <row r="49" spans="1:23">
      <c r="A49" s="57"/>
      <c r="B49" s="35" t="s">
        <v>1</v>
      </c>
      <c r="C49" s="64" t="s">
        <v>38</v>
      </c>
      <c r="D49" s="65"/>
      <c r="E49" s="66"/>
      <c r="F49" s="64" t="s">
        <v>39</v>
      </c>
      <c r="G49" s="65"/>
      <c r="H49" s="66"/>
      <c r="I49" s="64" t="s">
        <v>40</v>
      </c>
      <c r="J49" s="65"/>
      <c r="K49" s="66"/>
      <c r="L49" s="64" t="s">
        <v>41</v>
      </c>
      <c r="M49" s="65"/>
      <c r="N49" s="66"/>
      <c r="O49" s="64" t="s">
        <v>42</v>
      </c>
      <c r="P49" s="65"/>
      <c r="Q49" s="66"/>
      <c r="R49" s="64" t="s">
        <v>43</v>
      </c>
      <c r="S49" s="65"/>
      <c r="T49" s="66"/>
      <c r="V49" s="64" t="s">
        <v>33</v>
      </c>
      <c r="W49" s="66"/>
    </row>
    <row r="50" spans="1:23" ht="15" customHeight="1">
      <c r="A50" s="57"/>
      <c r="B50" s="17" t="s">
        <v>3</v>
      </c>
      <c r="C50" s="72">
        <v>9689</v>
      </c>
      <c r="D50" s="73"/>
      <c r="E50" s="74"/>
      <c r="F50" s="72">
        <v>10353</v>
      </c>
      <c r="G50" s="73"/>
      <c r="H50" s="74"/>
      <c r="I50" s="69">
        <v>11623</v>
      </c>
      <c r="J50" s="70"/>
      <c r="K50" s="71"/>
      <c r="L50" s="69">
        <v>12526</v>
      </c>
      <c r="M50" s="70"/>
      <c r="N50" s="71"/>
      <c r="O50" s="69">
        <v>12061</v>
      </c>
      <c r="P50" s="70"/>
      <c r="Q50" s="71"/>
      <c r="R50" s="69">
        <v>12160</v>
      </c>
      <c r="S50" s="70"/>
      <c r="T50" s="71"/>
      <c r="V50" s="72">
        <f>SUM(C50,F50,I50,L50,O50,R50)</f>
        <v>68412</v>
      </c>
      <c r="W50" s="74"/>
    </row>
    <row r="51" spans="1:23" ht="15" customHeight="1">
      <c r="A51" s="57"/>
      <c r="B51" s="17" t="s">
        <v>4</v>
      </c>
      <c r="C51" s="72">
        <v>1566</v>
      </c>
      <c r="D51" s="73"/>
      <c r="E51" s="74"/>
      <c r="F51" s="72">
        <v>1808</v>
      </c>
      <c r="G51" s="73"/>
      <c r="H51" s="74"/>
      <c r="I51" s="69">
        <v>2137</v>
      </c>
      <c r="J51" s="70"/>
      <c r="K51" s="71"/>
      <c r="L51" s="69">
        <v>2188</v>
      </c>
      <c r="M51" s="70"/>
      <c r="N51" s="71"/>
      <c r="O51" s="69">
        <v>2380</v>
      </c>
      <c r="P51" s="70"/>
      <c r="Q51" s="71"/>
      <c r="R51" s="69">
        <v>2006</v>
      </c>
      <c r="S51" s="70"/>
      <c r="T51" s="71"/>
      <c r="V51" s="72">
        <f>SUM(C51,F51,I51,L51,O51,R51)</f>
        <v>12085</v>
      </c>
      <c r="W51" s="74"/>
    </row>
    <row r="52" spans="1:23" ht="15" customHeight="1">
      <c r="A52" s="57"/>
      <c r="B52" s="17" t="s">
        <v>44</v>
      </c>
      <c r="C52" s="72">
        <v>908</v>
      </c>
      <c r="D52" s="73"/>
      <c r="E52" s="74"/>
      <c r="F52" s="72">
        <v>985</v>
      </c>
      <c r="G52" s="73"/>
      <c r="H52" s="74"/>
      <c r="I52" s="69">
        <v>1047</v>
      </c>
      <c r="J52" s="70"/>
      <c r="K52" s="71"/>
      <c r="L52" s="69">
        <v>1230</v>
      </c>
      <c r="M52" s="70"/>
      <c r="N52" s="71"/>
      <c r="O52" s="69">
        <v>1305</v>
      </c>
      <c r="P52" s="70"/>
      <c r="Q52" s="71"/>
      <c r="R52" s="69">
        <v>1355</v>
      </c>
      <c r="S52" s="70"/>
      <c r="T52" s="71"/>
      <c r="V52" s="72">
        <f>SUM(C52,F52,I52,L52,O52,R52)</f>
        <v>6830</v>
      </c>
      <c r="W52" s="74"/>
    </row>
    <row r="53" spans="1:23" ht="15" customHeight="1">
      <c r="A53" s="57"/>
      <c r="B53" s="44" t="s">
        <v>6</v>
      </c>
      <c r="C53" s="78">
        <f>SUM(C50:E52)</f>
        <v>12163</v>
      </c>
      <c r="D53" s="79"/>
      <c r="E53" s="80"/>
      <c r="F53" s="78">
        <f>SUM(F50:H52)</f>
        <v>13146</v>
      </c>
      <c r="G53" s="79"/>
      <c r="H53" s="80"/>
      <c r="I53" s="78">
        <f>SUM(I50:K52)</f>
        <v>14807</v>
      </c>
      <c r="J53" s="79"/>
      <c r="K53" s="80"/>
      <c r="L53" s="78">
        <f>SUM(L50:N52)</f>
        <v>15944</v>
      </c>
      <c r="M53" s="79"/>
      <c r="N53" s="80"/>
      <c r="O53" s="78">
        <f>SUM(O50:Q52)</f>
        <v>15746</v>
      </c>
      <c r="P53" s="79"/>
      <c r="Q53" s="80"/>
      <c r="R53" s="78">
        <f>SUM(R50:T52)</f>
        <v>15521</v>
      </c>
      <c r="S53" s="79"/>
      <c r="T53" s="80"/>
      <c r="V53" s="76">
        <f>SUM(V50:W52)</f>
        <v>87327</v>
      </c>
      <c r="W53" s="77"/>
    </row>
    <row r="54" spans="1:23" ht="15">
      <c r="A54" s="57"/>
      <c r="B54" s="59" t="s">
        <v>7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V54" s="37"/>
      <c r="W54" s="37"/>
    </row>
    <row r="55" spans="1:23">
      <c r="A55" s="57"/>
      <c r="B55" s="35" t="s">
        <v>48</v>
      </c>
      <c r="C55" s="64" t="s">
        <v>38</v>
      </c>
      <c r="D55" s="65"/>
      <c r="E55" s="66"/>
      <c r="F55" s="64" t="s">
        <v>39</v>
      </c>
      <c r="G55" s="65"/>
      <c r="H55" s="66"/>
      <c r="I55" s="64" t="s">
        <v>40</v>
      </c>
      <c r="J55" s="65"/>
      <c r="K55" s="66"/>
      <c r="L55" s="64" t="s">
        <v>41</v>
      </c>
      <c r="M55" s="65"/>
      <c r="N55" s="66"/>
      <c r="O55" s="64" t="s">
        <v>42</v>
      </c>
      <c r="P55" s="65"/>
      <c r="Q55" s="66"/>
      <c r="R55" s="64" t="s">
        <v>43</v>
      </c>
      <c r="S55" s="65"/>
      <c r="T55" s="66"/>
      <c r="V55" s="64" t="s">
        <v>33</v>
      </c>
      <c r="W55" s="66"/>
    </row>
    <row r="56" spans="1:23" ht="15" customHeight="1">
      <c r="A56" s="57"/>
      <c r="B56" s="17" t="s">
        <v>8</v>
      </c>
      <c r="C56" s="72">
        <v>98</v>
      </c>
      <c r="D56" s="73"/>
      <c r="E56" s="74"/>
      <c r="F56" s="72">
        <v>99</v>
      </c>
      <c r="G56" s="73"/>
      <c r="H56" s="74"/>
      <c r="I56" s="69">
        <v>101</v>
      </c>
      <c r="J56" s="70"/>
      <c r="K56" s="71"/>
      <c r="L56" s="69">
        <v>104</v>
      </c>
      <c r="M56" s="70"/>
      <c r="N56" s="71"/>
      <c r="O56" s="69">
        <v>89</v>
      </c>
      <c r="P56" s="70"/>
      <c r="Q56" s="71"/>
      <c r="R56" s="69">
        <v>82</v>
      </c>
      <c r="S56" s="70"/>
      <c r="T56" s="71"/>
      <c r="V56" s="72">
        <f>SUM(C56,F56,I56,L56,O56,R56)</f>
        <v>573</v>
      </c>
      <c r="W56" s="74"/>
    </row>
    <row r="57" spans="1:23" ht="15" customHeight="1">
      <c r="A57" s="57"/>
      <c r="B57" s="17" t="s">
        <v>9</v>
      </c>
      <c r="C57" s="92">
        <v>10</v>
      </c>
      <c r="D57" s="93"/>
      <c r="E57" s="94"/>
      <c r="F57" s="72">
        <v>10</v>
      </c>
      <c r="G57" s="73"/>
      <c r="H57" s="74"/>
      <c r="I57" s="69">
        <v>13</v>
      </c>
      <c r="J57" s="70"/>
      <c r="K57" s="71"/>
      <c r="L57" s="69">
        <v>9</v>
      </c>
      <c r="M57" s="70"/>
      <c r="N57" s="71"/>
      <c r="O57" s="69">
        <v>8</v>
      </c>
      <c r="P57" s="70"/>
      <c r="Q57" s="71"/>
      <c r="R57" s="69">
        <v>5</v>
      </c>
      <c r="S57" s="70"/>
      <c r="T57" s="71"/>
      <c r="V57" s="72">
        <f t="shared" ref="V57:V58" si="2">SUM(C57,F57,I57,L57,O57,R57)</f>
        <v>55</v>
      </c>
      <c r="W57" s="74"/>
    </row>
    <row r="58" spans="1:23" ht="15" customHeight="1">
      <c r="A58" s="57"/>
      <c r="B58" s="17" t="s">
        <v>3</v>
      </c>
      <c r="C58" s="72">
        <v>168</v>
      </c>
      <c r="D58" s="73"/>
      <c r="E58" s="74"/>
      <c r="F58" s="72">
        <v>172</v>
      </c>
      <c r="G58" s="73"/>
      <c r="H58" s="74"/>
      <c r="I58" s="69">
        <v>181</v>
      </c>
      <c r="J58" s="70"/>
      <c r="K58" s="71"/>
      <c r="L58" s="69">
        <v>156</v>
      </c>
      <c r="M58" s="70"/>
      <c r="N58" s="71"/>
      <c r="O58" s="69">
        <v>169</v>
      </c>
      <c r="P58" s="70"/>
      <c r="Q58" s="71"/>
      <c r="R58" s="69">
        <v>153</v>
      </c>
      <c r="S58" s="70"/>
      <c r="T58" s="71"/>
      <c r="V58" s="72">
        <f t="shared" si="2"/>
        <v>999</v>
      </c>
      <c r="W58" s="74"/>
    </row>
    <row r="59" spans="1:23">
      <c r="A59" s="58"/>
      <c r="B59" s="44" t="s">
        <v>6</v>
      </c>
      <c r="C59" s="78">
        <f>SUM(C56:E58)</f>
        <v>276</v>
      </c>
      <c r="D59" s="79"/>
      <c r="E59" s="80"/>
      <c r="F59" s="78">
        <f>SUM(F56:H58)</f>
        <v>281</v>
      </c>
      <c r="G59" s="79"/>
      <c r="H59" s="80"/>
      <c r="I59" s="78">
        <f>SUM(I56:K58)</f>
        <v>295</v>
      </c>
      <c r="J59" s="79"/>
      <c r="K59" s="80"/>
      <c r="L59" s="78">
        <f>SUM(L56:N58)</f>
        <v>269</v>
      </c>
      <c r="M59" s="79"/>
      <c r="N59" s="80"/>
      <c r="O59" s="78">
        <f>SUM(O56:Q58)</f>
        <v>266</v>
      </c>
      <c r="P59" s="79"/>
      <c r="Q59" s="80"/>
      <c r="R59" s="78">
        <f>SUM(R56:T58)</f>
        <v>240</v>
      </c>
      <c r="S59" s="79"/>
      <c r="T59" s="80"/>
      <c r="V59" s="76">
        <f>SUM(V56:W58)</f>
        <v>1627</v>
      </c>
      <c r="W59" s="77"/>
    </row>
    <row r="60" spans="1:23" ht="15" customHeight="1">
      <c r="B60" s="43"/>
      <c r="C60" s="21"/>
      <c r="D60" s="4"/>
      <c r="E60" s="21"/>
      <c r="F60" s="21"/>
      <c r="G60" s="4"/>
      <c r="J60" s="4"/>
      <c r="M60" s="4"/>
      <c r="P60" s="4"/>
      <c r="R60" s="21"/>
      <c r="S60" s="4"/>
      <c r="V60" s="37"/>
      <c r="W60" s="37"/>
    </row>
    <row r="61" spans="1:23">
      <c r="A61" s="81" t="s">
        <v>37</v>
      </c>
      <c r="B61" s="59" t="s">
        <v>26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/>
      <c r="U61" s="41"/>
    </row>
    <row r="62" spans="1:23">
      <c r="A62" s="82"/>
      <c r="B62" s="62" t="s">
        <v>1</v>
      </c>
      <c r="C62" s="64" t="s">
        <v>38</v>
      </c>
      <c r="D62" s="65"/>
      <c r="E62" s="66"/>
      <c r="F62" s="64" t="s">
        <v>39</v>
      </c>
      <c r="G62" s="65"/>
      <c r="H62" s="66"/>
      <c r="I62" s="64" t="s">
        <v>40</v>
      </c>
      <c r="J62" s="65"/>
      <c r="K62" s="66"/>
      <c r="L62" s="64" t="s">
        <v>41</v>
      </c>
      <c r="M62" s="65"/>
      <c r="N62" s="66"/>
      <c r="O62" s="64" t="s">
        <v>42</v>
      </c>
      <c r="P62" s="65"/>
      <c r="Q62" s="66"/>
      <c r="R62" s="64" t="s">
        <v>43</v>
      </c>
      <c r="S62" s="65"/>
      <c r="T62" s="66"/>
      <c r="V62" s="64" t="s">
        <v>33</v>
      </c>
      <c r="W62" s="66"/>
    </row>
    <row r="63" spans="1:23" ht="15" customHeight="1">
      <c r="A63" s="82"/>
      <c r="B63" s="63"/>
      <c r="C63" s="67" t="s">
        <v>51</v>
      </c>
      <c r="D63" s="75"/>
      <c r="E63" s="68"/>
      <c r="F63" s="67" t="s">
        <v>51</v>
      </c>
      <c r="G63" s="75"/>
      <c r="H63" s="68"/>
      <c r="I63" s="67" t="s">
        <v>51</v>
      </c>
      <c r="J63" s="75"/>
      <c r="K63" s="68"/>
      <c r="L63" s="67" t="s">
        <v>51</v>
      </c>
      <c r="M63" s="75"/>
      <c r="N63" s="68"/>
      <c r="O63" s="67" t="s">
        <v>51</v>
      </c>
      <c r="P63" s="75"/>
      <c r="Q63" s="68"/>
      <c r="R63" s="67" t="s">
        <v>51</v>
      </c>
      <c r="S63" s="75"/>
      <c r="T63" s="68"/>
      <c r="V63" s="67" t="s">
        <v>51</v>
      </c>
      <c r="W63" s="68"/>
    </row>
    <row r="64" spans="1:23" ht="15" customHeight="1">
      <c r="A64" s="82"/>
      <c r="B64" s="17" t="s">
        <v>3</v>
      </c>
      <c r="C64" s="72">
        <v>175</v>
      </c>
      <c r="D64" s="73"/>
      <c r="E64" s="74"/>
      <c r="F64" s="72">
        <v>160</v>
      </c>
      <c r="G64" s="73"/>
      <c r="H64" s="74"/>
      <c r="I64" s="72">
        <v>2006</v>
      </c>
      <c r="J64" s="73"/>
      <c r="K64" s="74"/>
      <c r="L64" s="72">
        <v>4230</v>
      </c>
      <c r="M64" s="73"/>
      <c r="N64" s="74"/>
      <c r="O64" s="72">
        <v>6056</v>
      </c>
      <c r="P64" s="73"/>
      <c r="Q64" s="74"/>
      <c r="R64" s="72">
        <v>6007</v>
      </c>
      <c r="S64" s="73"/>
      <c r="T64" s="74"/>
      <c r="V64" s="72">
        <f>SUM(C64,F64,I64,L64,O64,R64)</f>
        <v>18634</v>
      </c>
      <c r="W64" s="74"/>
    </row>
    <row r="65" spans="1:23">
      <c r="A65" s="82"/>
      <c r="B65" s="17" t="s">
        <v>22</v>
      </c>
      <c r="C65" s="72">
        <v>0</v>
      </c>
      <c r="D65" s="73"/>
      <c r="E65" s="74"/>
      <c r="F65" s="72">
        <v>0</v>
      </c>
      <c r="G65" s="73"/>
      <c r="H65" s="74"/>
      <c r="I65" s="72">
        <v>0</v>
      </c>
      <c r="J65" s="73"/>
      <c r="K65" s="74"/>
      <c r="L65" s="72">
        <v>0</v>
      </c>
      <c r="M65" s="73"/>
      <c r="N65" s="74"/>
      <c r="O65" s="72">
        <v>0</v>
      </c>
      <c r="P65" s="73"/>
      <c r="Q65" s="74"/>
      <c r="R65" s="72">
        <v>0</v>
      </c>
      <c r="S65" s="73"/>
      <c r="T65" s="74"/>
      <c r="V65" s="72">
        <f>SUM(C65,F65,I65,L65,O65,R65)</f>
        <v>0</v>
      </c>
      <c r="W65" s="74"/>
    </row>
    <row r="66" spans="1:23">
      <c r="A66" s="82"/>
      <c r="B66" s="44" t="s">
        <v>6</v>
      </c>
      <c r="C66" s="78">
        <f>SUM(C64:E65)</f>
        <v>175</v>
      </c>
      <c r="D66" s="79"/>
      <c r="E66" s="80"/>
      <c r="F66" s="78">
        <f>SUM(F64:H65)</f>
        <v>160</v>
      </c>
      <c r="G66" s="79"/>
      <c r="H66" s="80"/>
      <c r="I66" s="78">
        <f>SUM(I64:K65)</f>
        <v>2006</v>
      </c>
      <c r="J66" s="79"/>
      <c r="K66" s="80"/>
      <c r="L66" s="78">
        <f>SUM(L64:N65)</f>
        <v>4230</v>
      </c>
      <c r="M66" s="79"/>
      <c r="N66" s="80"/>
      <c r="O66" s="78">
        <f>SUM(O64:Q65)</f>
        <v>6056</v>
      </c>
      <c r="P66" s="79"/>
      <c r="Q66" s="80"/>
      <c r="R66" s="78">
        <f>SUM(R64:T65)</f>
        <v>6007</v>
      </c>
      <c r="S66" s="79"/>
      <c r="T66" s="80"/>
      <c r="V66" s="76">
        <f>SUM(V64:W65)</f>
        <v>18634</v>
      </c>
      <c r="W66" s="77"/>
    </row>
    <row r="67" spans="1:23">
      <c r="A67" s="82"/>
      <c r="B67" s="59" t="s">
        <v>7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1"/>
      <c r="U67" s="32"/>
      <c r="V67" s="32"/>
      <c r="W67" s="32"/>
    </row>
    <row r="68" spans="1:23">
      <c r="A68" s="82"/>
      <c r="B68" s="62" t="s">
        <v>48</v>
      </c>
      <c r="C68" s="64" t="s">
        <v>38</v>
      </c>
      <c r="D68" s="65"/>
      <c r="E68" s="66"/>
      <c r="F68" s="64" t="s">
        <v>39</v>
      </c>
      <c r="G68" s="65"/>
      <c r="H68" s="66"/>
      <c r="I68" s="64" t="s">
        <v>40</v>
      </c>
      <c r="J68" s="65"/>
      <c r="K68" s="66"/>
      <c r="L68" s="64" t="s">
        <v>41</v>
      </c>
      <c r="M68" s="65"/>
      <c r="N68" s="66"/>
      <c r="O68" s="64" t="s">
        <v>42</v>
      </c>
      <c r="P68" s="65"/>
      <c r="Q68" s="66"/>
      <c r="R68" s="64" t="s">
        <v>43</v>
      </c>
      <c r="S68" s="65"/>
      <c r="T68" s="66"/>
      <c r="V68" s="64" t="s">
        <v>33</v>
      </c>
      <c r="W68" s="66"/>
    </row>
    <row r="69" spans="1:23">
      <c r="A69" s="82"/>
      <c r="B69" s="63"/>
      <c r="C69" s="67" t="s">
        <v>51</v>
      </c>
      <c r="D69" s="75"/>
      <c r="E69" s="68"/>
      <c r="F69" s="67" t="s">
        <v>51</v>
      </c>
      <c r="G69" s="75"/>
      <c r="H69" s="68"/>
      <c r="I69" s="67" t="s">
        <v>51</v>
      </c>
      <c r="J69" s="75"/>
      <c r="K69" s="68"/>
      <c r="L69" s="67" t="s">
        <v>51</v>
      </c>
      <c r="M69" s="75"/>
      <c r="N69" s="68"/>
      <c r="O69" s="67" t="s">
        <v>51</v>
      </c>
      <c r="P69" s="75"/>
      <c r="Q69" s="68"/>
      <c r="R69" s="67" t="s">
        <v>51</v>
      </c>
      <c r="S69" s="75"/>
      <c r="T69" s="68"/>
      <c r="V69" s="67" t="s">
        <v>51</v>
      </c>
      <c r="W69" s="68"/>
    </row>
    <row r="70" spans="1:23">
      <c r="A70" s="82"/>
      <c r="B70" s="17" t="s">
        <v>3</v>
      </c>
      <c r="C70" s="95">
        <v>98</v>
      </c>
      <c r="D70" s="96"/>
      <c r="E70" s="97"/>
      <c r="F70" s="95">
        <v>114</v>
      </c>
      <c r="G70" s="96"/>
      <c r="H70" s="97"/>
      <c r="I70" s="95">
        <v>126</v>
      </c>
      <c r="J70" s="96"/>
      <c r="K70" s="97"/>
      <c r="L70" s="95">
        <v>99</v>
      </c>
      <c r="M70" s="96"/>
      <c r="N70" s="97"/>
      <c r="O70" s="72">
        <v>113</v>
      </c>
      <c r="P70" s="73"/>
      <c r="Q70" s="74"/>
      <c r="R70" s="72">
        <v>117</v>
      </c>
      <c r="S70" s="73"/>
      <c r="T70" s="74"/>
      <c r="V70" s="72">
        <f>SUM(C70,F70,I70,L70,O70,R70)</f>
        <v>667</v>
      </c>
      <c r="W70" s="74"/>
    </row>
    <row r="71" spans="1:23">
      <c r="A71" s="82"/>
      <c r="B71" s="17" t="s">
        <v>22</v>
      </c>
      <c r="C71" s="95">
        <v>0</v>
      </c>
      <c r="D71" s="96"/>
      <c r="E71" s="97"/>
      <c r="F71" s="95">
        <v>0</v>
      </c>
      <c r="G71" s="96"/>
      <c r="H71" s="97"/>
      <c r="I71" s="95">
        <v>0</v>
      </c>
      <c r="J71" s="96"/>
      <c r="K71" s="97"/>
      <c r="L71" s="95">
        <v>0</v>
      </c>
      <c r="M71" s="96"/>
      <c r="N71" s="97"/>
      <c r="O71" s="72">
        <v>0</v>
      </c>
      <c r="P71" s="73"/>
      <c r="Q71" s="74"/>
      <c r="R71" s="72">
        <v>0</v>
      </c>
      <c r="S71" s="73"/>
      <c r="T71" s="74"/>
      <c r="V71" s="72">
        <f>SUM(C71,F71,I71,L71,O71,R71)</f>
        <v>0</v>
      </c>
      <c r="W71" s="74"/>
    </row>
    <row r="72" spans="1:23">
      <c r="A72" s="82"/>
      <c r="B72" s="44" t="s">
        <v>6</v>
      </c>
      <c r="C72" s="78">
        <f>SUM(C70:E71)</f>
        <v>98</v>
      </c>
      <c r="D72" s="79"/>
      <c r="E72" s="80"/>
      <c r="F72" s="78">
        <f>SUM(F70:H71)</f>
        <v>114</v>
      </c>
      <c r="G72" s="79"/>
      <c r="H72" s="80"/>
      <c r="I72" s="78">
        <f>SUM(I70:K71)</f>
        <v>126</v>
      </c>
      <c r="J72" s="79"/>
      <c r="K72" s="80"/>
      <c r="L72" s="78">
        <f>SUM(L70:N71)</f>
        <v>99</v>
      </c>
      <c r="M72" s="79"/>
      <c r="N72" s="80"/>
      <c r="O72" s="78">
        <f>SUM(O70:Q71)</f>
        <v>113</v>
      </c>
      <c r="P72" s="79"/>
      <c r="Q72" s="80"/>
      <c r="R72" s="78">
        <f>SUM(R70:T71)</f>
        <v>117</v>
      </c>
      <c r="S72" s="79"/>
      <c r="T72" s="80"/>
      <c r="V72" s="76">
        <f>SUM(V70:W71)</f>
        <v>667</v>
      </c>
      <c r="W72" s="77"/>
    </row>
    <row r="73" spans="1:23" ht="15" customHeight="1">
      <c r="A73" s="1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40"/>
      <c r="V73" s="37"/>
      <c r="W73" s="37"/>
    </row>
    <row r="74" spans="1:23">
      <c r="A74" s="101" t="s">
        <v>24</v>
      </c>
      <c r="B74" s="59" t="s">
        <v>26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</row>
    <row r="75" spans="1:23">
      <c r="A75" s="102"/>
      <c r="B75" s="36" t="s">
        <v>1</v>
      </c>
      <c r="C75" s="64" t="s">
        <v>38</v>
      </c>
      <c r="D75" s="65"/>
      <c r="E75" s="66"/>
      <c r="F75" s="64" t="s">
        <v>39</v>
      </c>
      <c r="G75" s="65"/>
      <c r="H75" s="66"/>
      <c r="I75" s="64" t="s">
        <v>40</v>
      </c>
      <c r="J75" s="65"/>
      <c r="K75" s="66"/>
      <c r="L75" s="64" t="s">
        <v>41</v>
      </c>
      <c r="M75" s="65"/>
      <c r="N75" s="66"/>
      <c r="O75" s="64" t="s">
        <v>42</v>
      </c>
      <c r="P75" s="65"/>
      <c r="Q75" s="66"/>
      <c r="R75" s="64" t="s">
        <v>43</v>
      </c>
      <c r="S75" s="65"/>
      <c r="T75" s="66"/>
      <c r="V75" s="64" t="s">
        <v>33</v>
      </c>
      <c r="W75" s="66"/>
    </row>
    <row r="76" spans="1:23" ht="15" customHeight="1">
      <c r="A76" s="102"/>
      <c r="B76" s="17" t="s">
        <v>22</v>
      </c>
      <c r="C76" s="98">
        <v>4248</v>
      </c>
      <c r="D76" s="73"/>
      <c r="E76" s="99"/>
      <c r="F76" s="98">
        <v>4405</v>
      </c>
      <c r="G76" s="73"/>
      <c r="H76" s="99"/>
      <c r="I76" s="98">
        <v>4891</v>
      </c>
      <c r="J76" s="73"/>
      <c r="K76" s="99"/>
      <c r="L76" s="100">
        <v>5387</v>
      </c>
      <c r="M76" s="70"/>
      <c r="N76" s="71"/>
      <c r="O76" s="69">
        <v>5655</v>
      </c>
      <c r="P76" s="70"/>
      <c r="Q76" s="71"/>
      <c r="R76" s="69">
        <v>5586</v>
      </c>
      <c r="S76" s="70"/>
      <c r="T76" s="71"/>
      <c r="V76" s="72">
        <f>SUM(C76,F76,I76,L76,O76,R76)</f>
        <v>30172</v>
      </c>
      <c r="W76" s="74"/>
    </row>
    <row r="77" spans="1:23" ht="15">
      <c r="A77" s="102"/>
      <c r="B77" s="59" t="s">
        <v>7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1"/>
      <c r="V77" s="37"/>
      <c r="W77" s="37"/>
    </row>
    <row r="78" spans="1:23">
      <c r="A78" s="102"/>
      <c r="B78" s="35" t="s">
        <v>48</v>
      </c>
      <c r="C78" s="64" t="s">
        <v>38</v>
      </c>
      <c r="D78" s="65"/>
      <c r="E78" s="66"/>
      <c r="F78" s="64" t="s">
        <v>39</v>
      </c>
      <c r="G78" s="65"/>
      <c r="H78" s="66"/>
      <c r="I78" s="64" t="s">
        <v>40</v>
      </c>
      <c r="J78" s="65"/>
      <c r="K78" s="66"/>
      <c r="L78" s="64" t="s">
        <v>41</v>
      </c>
      <c r="M78" s="65"/>
      <c r="N78" s="66"/>
      <c r="O78" s="64" t="s">
        <v>42</v>
      </c>
      <c r="P78" s="65"/>
      <c r="Q78" s="66"/>
      <c r="R78" s="64" t="s">
        <v>43</v>
      </c>
      <c r="S78" s="65"/>
      <c r="T78" s="66"/>
      <c r="V78" s="64" t="s">
        <v>33</v>
      </c>
      <c r="W78" s="66"/>
    </row>
    <row r="79" spans="1:23" ht="15" customHeight="1">
      <c r="A79" s="103"/>
      <c r="B79" s="17" t="s">
        <v>22</v>
      </c>
      <c r="C79" s="72">
        <v>100</v>
      </c>
      <c r="D79" s="73"/>
      <c r="E79" s="74"/>
      <c r="F79" s="72">
        <v>92</v>
      </c>
      <c r="G79" s="73"/>
      <c r="H79" s="74"/>
      <c r="I79" s="69">
        <v>99</v>
      </c>
      <c r="J79" s="70"/>
      <c r="K79" s="71"/>
      <c r="L79" s="69">
        <v>83</v>
      </c>
      <c r="M79" s="70"/>
      <c r="N79" s="71"/>
      <c r="O79" s="69">
        <v>70</v>
      </c>
      <c r="P79" s="70"/>
      <c r="Q79" s="71"/>
      <c r="R79" s="69">
        <v>92</v>
      </c>
      <c r="S79" s="70"/>
      <c r="T79" s="71"/>
      <c r="V79" s="72">
        <f>SUM(C79,F79,I79,L79,O79,R79)</f>
        <v>536</v>
      </c>
      <c r="W79" s="74"/>
    </row>
    <row r="80" spans="1:23" ht="15">
      <c r="A80" s="22"/>
      <c r="V80" s="37"/>
      <c r="W80" s="37"/>
    </row>
    <row r="81" spans="1:23">
      <c r="B81" s="28"/>
      <c r="C81" s="64" t="s">
        <v>38</v>
      </c>
      <c r="D81" s="65"/>
      <c r="E81" s="66"/>
      <c r="F81" s="64" t="s">
        <v>39</v>
      </c>
      <c r="G81" s="65"/>
      <c r="H81" s="66"/>
      <c r="I81" s="64" t="s">
        <v>40</v>
      </c>
      <c r="J81" s="65"/>
      <c r="K81" s="66"/>
      <c r="L81" s="64" t="s">
        <v>41</v>
      </c>
      <c r="M81" s="65"/>
      <c r="N81" s="66"/>
      <c r="O81" s="64" t="s">
        <v>42</v>
      </c>
      <c r="P81" s="65"/>
      <c r="Q81" s="66"/>
      <c r="R81" s="64" t="s">
        <v>43</v>
      </c>
      <c r="S81" s="65"/>
      <c r="T81" s="66"/>
      <c r="V81" s="64" t="s">
        <v>33</v>
      </c>
      <c r="W81" s="66" t="s">
        <v>33</v>
      </c>
    </row>
    <row r="82" spans="1:23">
      <c r="B82" s="28"/>
      <c r="C82" s="14" t="s">
        <v>34</v>
      </c>
      <c r="D82" s="15" t="s">
        <v>35</v>
      </c>
      <c r="E82" s="16" t="s">
        <v>2</v>
      </c>
      <c r="F82" s="14" t="s">
        <v>34</v>
      </c>
      <c r="G82" s="15" t="s">
        <v>35</v>
      </c>
      <c r="H82" s="16" t="s">
        <v>2</v>
      </c>
      <c r="I82" s="14" t="s">
        <v>34</v>
      </c>
      <c r="J82" s="15" t="s">
        <v>35</v>
      </c>
      <c r="K82" s="16" t="s">
        <v>2</v>
      </c>
      <c r="L82" s="14" t="s">
        <v>34</v>
      </c>
      <c r="M82" s="15" t="s">
        <v>35</v>
      </c>
      <c r="N82" s="16" t="s">
        <v>2</v>
      </c>
      <c r="O82" s="14" t="s">
        <v>34</v>
      </c>
      <c r="P82" s="15" t="s">
        <v>35</v>
      </c>
      <c r="Q82" s="16" t="s">
        <v>2</v>
      </c>
      <c r="R82" s="14" t="s">
        <v>34</v>
      </c>
      <c r="S82" s="15" t="s">
        <v>35</v>
      </c>
      <c r="T82" s="16" t="s">
        <v>2</v>
      </c>
      <c r="V82" s="14" t="s">
        <v>34</v>
      </c>
      <c r="W82" s="15" t="s">
        <v>35</v>
      </c>
    </row>
    <row r="83" spans="1:23">
      <c r="A83" s="56" t="s">
        <v>25</v>
      </c>
      <c r="B83" s="36" t="s">
        <v>1</v>
      </c>
      <c r="C83" s="38">
        <v>41800</v>
      </c>
      <c r="D83" s="38">
        <f>SUM(C53,C66,C76)</f>
        <v>16586</v>
      </c>
      <c r="E83" s="18">
        <f>D83/C83</f>
        <v>0.39679425837320575</v>
      </c>
      <c r="F83" s="38">
        <v>41800</v>
      </c>
      <c r="G83" s="38">
        <f>SUM(F53,F66,F76)</f>
        <v>17711</v>
      </c>
      <c r="H83" s="18">
        <f>G83/F83</f>
        <v>0.42370813397129187</v>
      </c>
      <c r="I83" s="38">
        <v>41800</v>
      </c>
      <c r="J83" s="38">
        <f>SUM(I53,I66,I76)</f>
        <v>21704</v>
      </c>
      <c r="K83" s="18">
        <f>J83/I83</f>
        <v>0.5192344497607656</v>
      </c>
      <c r="L83" s="38">
        <v>41800</v>
      </c>
      <c r="M83" s="38">
        <f>SUM(L53,L66,L76)</f>
        <v>25561</v>
      </c>
      <c r="N83" s="18">
        <f>M83/L83</f>
        <v>0.61150717703349278</v>
      </c>
      <c r="O83" s="38">
        <v>41800</v>
      </c>
      <c r="P83" s="38">
        <f>SUM(O53,O66,O76)</f>
        <v>27457</v>
      </c>
      <c r="Q83" s="18">
        <f>P83/O83</f>
        <v>0.65686602870813393</v>
      </c>
      <c r="R83" s="38">
        <v>41800</v>
      </c>
      <c r="S83" s="38">
        <f>SUM(R53,R66,R76)</f>
        <v>27114</v>
      </c>
      <c r="T83" s="18">
        <f>SUM(S83/R83)</f>
        <v>0.64866028708133971</v>
      </c>
      <c r="V83" s="39">
        <f>SUM(C83,F83,I83,L83,O83,R83)</f>
        <v>250800</v>
      </c>
      <c r="W83" s="39">
        <f>SUM(D83,G83,J83,M83,P83,S83)</f>
        <v>136133</v>
      </c>
    </row>
    <row r="84" spans="1:23">
      <c r="A84" s="58"/>
      <c r="B84" s="35" t="s">
        <v>48</v>
      </c>
      <c r="C84" s="38">
        <v>390</v>
      </c>
      <c r="D84" s="38">
        <f>SUM(C79,C59,C72)</f>
        <v>474</v>
      </c>
      <c r="E84" s="18">
        <f>D84/C84</f>
        <v>1.2153846153846153</v>
      </c>
      <c r="F84" s="38">
        <v>390</v>
      </c>
      <c r="G84" s="38">
        <f>SUM(F79,F59,F72)</f>
        <v>487</v>
      </c>
      <c r="H84" s="18">
        <f>G84/F84</f>
        <v>1.2487179487179487</v>
      </c>
      <c r="I84" s="38">
        <v>390</v>
      </c>
      <c r="J84" s="38">
        <f>SUM(I59,I79,I72)</f>
        <v>520</v>
      </c>
      <c r="K84" s="18">
        <f>J84/I84</f>
        <v>1.3333333333333333</v>
      </c>
      <c r="L84" s="38">
        <v>390</v>
      </c>
      <c r="M84" s="38">
        <f>SUM(L59,L79,L72)</f>
        <v>451</v>
      </c>
      <c r="N84" s="18">
        <f>M84/L84</f>
        <v>1.1564102564102565</v>
      </c>
      <c r="O84" s="38">
        <v>390</v>
      </c>
      <c r="P84" s="38">
        <f>SUM(O59,O79,O72)</f>
        <v>449</v>
      </c>
      <c r="Q84" s="18">
        <f>P84/O84</f>
        <v>1.1512820512820512</v>
      </c>
      <c r="R84" s="38">
        <v>390</v>
      </c>
      <c r="S84" s="38">
        <f>SUM(R59,R79,R72)</f>
        <v>449</v>
      </c>
      <c r="T84" s="18">
        <f>SUM(S84/R84)</f>
        <v>1.1512820512820512</v>
      </c>
      <c r="V84" s="39">
        <f>SUM(C84,F84,I84,L84,O84,R84)</f>
        <v>2340</v>
      </c>
      <c r="W84" s="39">
        <f>SUM(D84,G84,J84,M84,P84,S84)</f>
        <v>2830</v>
      </c>
    </row>
    <row r="86" spans="1:23">
      <c r="C86" s="23"/>
    </row>
    <row r="87" spans="1:23">
      <c r="V87" s="23"/>
    </row>
    <row r="88" spans="1:23">
      <c r="V88" s="23"/>
    </row>
    <row r="108" spans="2:14">
      <c r="B108" s="24"/>
      <c r="C108" s="25" t="s">
        <v>10</v>
      </c>
      <c r="D108" s="25" t="s">
        <v>11</v>
      </c>
      <c r="E108" s="25" t="s">
        <v>12</v>
      </c>
      <c r="F108" s="25" t="s">
        <v>13</v>
      </c>
      <c r="G108" s="25" t="s">
        <v>14</v>
      </c>
      <c r="H108" s="25" t="s">
        <v>15</v>
      </c>
      <c r="I108" s="25" t="s">
        <v>16</v>
      </c>
      <c r="J108" s="25" t="s">
        <v>17</v>
      </c>
      <c r="K108" s="25" t="s">
        <v>18</v>
      </c>
      <c r="L108" s="25" t="s">
        <v>19</v>
      </c>
      <c r="M108" s="25" t="s">
        <v>20</v>
      </c>
      <c r="N108" s="25" t="s">
        <v>21</v>
      </c>
    </row>
    <row r="109" spans="2:14">
      <c r="B109" s="27" t="s">
        <v>49</v>
      </c>
      <c r="C109" s="26">
        <f>D43</f>
        <v>39087</v>
      </c>
      <c r="D109" s="26">
        <f>G43</f>
        <v>38122</v>
      </c>
      <c r="E109" s="26">
        <f>J43</f>
        <v>32729</v>
      </c>
      <c r="F109" s="26">
        <f>M43</f>
        <v>11568</v>
      </c>
      <c r="G109" s="26">
        <f>P43</f>
        <v>11431</v>
      </c>
      <c r="H109" s="26">
        <f>S43</f>
        <v>12907</v>
      </c>
      <c r="I109" s="26">
        <f>D83</f>
        <v>16586</v>
      </c>
      <c r="J109" s="26">
        <f>G83</f>
        <v>17711</v>
      </c>
      <c r="K109" s="26">
        <f>J83</f>
        <v>21704</v>
      </c>
      <c r="L109" s="26">
        <f>M83</f>
        <v>25561</v>
      </c>
      <c r="M109" s="26">
        <f>P83</f>
        <v>27457</v>
      </c>
      <c r="N109" s="26">
        <f>S83</f>
        <v>27114</v>
      </c>
    </row>
    <row r="110" spans="2:14">
      <c r="B110" s="27" t="s">
        <v>50</v>
      </c>
      <c r="C110" s="26">
        <f>D44</f>
        <v>309</v>
      </c>
      <c r="D110" s="26">
        <f>G44</f>
        <v>401</v>
      </c>
      <c r="E110" s="26">
        <f>J44</f>
        <v>467</v>
      </c>
      <c r="F110" s="26">
        <f>M44</f>
        <v>324</v>
      </c>
      <c r="G110" s="26">
        <f>P44</f>
        <v>479</v>
      </c>
      <c r="H110" s="26">
        <f>S44</f>
        <v>413</v>
      </c>
      <c r="I110" s="26">
        <f>D84</f>
        <v>474</v>
      </c>
      <c r="J110" s="26">
        <f>G84</f>
        <v>487</v>
      </c>
      <c r="K110" s="26">
        <f>J84</f>
        <v>520</v>
      </c>
      <c r="L110" s="26">
        <f>M84</f>
        <v>451</v>
      </c>
      <c r="M110" s="26">
        <f>P84</f>
        <v>449</v>
      </c>
      <c r="N110" s="26">
        <f>S84</f>
        <v>449</v>
      </c>
    </row>
  </sheetData>
  <mergeCells count="415">
    <mergeCell ref="A83:A84"/>
    <mergeCell ref="V79:W79"/>
    <mergeCell ref="C81:E81"/>
    <mergeCell ref="F81:H81"/>
    <mergeCell ref="I81:K81"/>
    <mergeCell ref="L81:N81"/>
    <mergeCell ref="O81:Q81"/>
    <mergeCell ref="R81:T81"/>
    <mergeCell ref="V81:W81"/>
    <mergeCell ref="C79:E79"/>
    <mergeCell ref="F79:H79"/>
    <mergeCell ref="I79:K79"/>
    <mergeCell ref="L79:N79"/>
    <mergeCell ref="O79:Q79"/>
    <mergeCell ref="R79:T79"/>
    <mergeCell ref="A74:A79"/>
    <mergeCell ref="B74:T74"/>
    <mergeCell ref="F78:H78"/>
    <mergeCell ref="I78:K78"/>
    <mergeCell ref="L78:N78"/>
    <mergeCell ref="O78:Q78"/>
    <mergeCell ref="R78:T78"/>
    <mergeCell ref="V78:W78"/>
    <mergeCell ref="V75:W75"/>
    <mergeCell ref="F76:H76"/>
    <mergeCell ref="I76:K76"/>
    <mergeCell ref="L76:N76"/>
    <mergeCell ref="O76:Q76"/>
    <mergeCell ref="R76:T76"/>
    <mergeCell ref="V76:W76"/>
    <mergeCell ref="C75:E75"/>
    <mergeCell ref="F75:H75"/>
    <mergeCell ref="I75:K75"/>
    <mergeCell ref="L75:N75"/>
    <mergeCell ref="O75:Q75"/>
    <mergeCell ref="R75:T75"/>
    <mergeCell ref="B77:T77"/>
    <mergeCell ref="C78:E78"/>
    <mergeCell ref="V70:W70"/>
    <mergeCell ref="C69:E69"/>
    <mergeCell ref="F69:H69"/>
    <mergeCell ref="I69:K69"/>
    <mergeCell ref="L69:N69"/>
    <mergeCell ref="O69:Q69"/>
    <mergeCell ref="R69:T69"/>
    <mergeCell ref="V71:W71"/>
    <mergeCell ref="C72:E72"/>
    <mergeCell ref="F72:H72"/>
    <mergeCell ref="I72:K72"/>
    <mergeCell ref="L72:N72"/>
    <mergeCell ref="O72:Q72"/>
    <mergeCell ref="R72:T72"/>
    <mergeCell ref="V72:W72"/>
    <mergeCell ref="C71:E71"/>
    <mergeCell ref="F71:H71"/>
    <mergeCell ref="I71:K71"/>
    <mergeCell ref="L71:N71"/>
    <mergeCell ref="O71:Q71"/>
    <mergeCell ref="R71:T71"/>
    <mergeCell ref="C76:E76"/>
    <mergeCell ref="V66:W66"/>
    <mergeCell ref="B67:T67"/>
    <mergeCell ref="B68:B69"/>
    <mergeCell ref="C68:E68"/>
    <mergeCell ref="F68:H68"/>
    <mergeCell ref="I68:K68"/>
    <mergeCell ref="L68:N68"/>
    <mergeCell ref="O68:Q68"/>
    <mergeCell ref="R68:T68"/>
    <mergeCell ref="V68:W68"/>
    <mergeCell ref="C66:E66"/>
    <mergeCell ref="F66:H66"/>
    <mergeCell ref="I66:K66"/>
    <mergeCell ref="L66:N66"/>
    <mergeCell ref="O66:Q66"/>
    <mergeCell ref="R66:T66"/>
    <mergeCell ref="V69:W69"/>
    <mergeCell ref="V64:W64"/>
    <mergeCell ref="C65:E65"/>
    <mergeCell ref="F65:H65"/>
    <mergeCell ref="I65:K65"/>
    <mergeCell ref="L65:N65"/>
    <mergeCell ref="O65:Q65"/>
    <mergeCell ref="R65:T65"/>
    <mergeCell ref="V65:W65"/>
    <mergeCell ref="C64:E64"/>
    <mergeCell ref="F64:H64"/>
    <mergeCell ref="I64:K64"/>
    <mergeCell ref="L64:N64"/>
    <mergeCell ref="O64:Q64"/>
    <mergeCell ref="R64:T64"/>
    <mergeCell ref="V62:W62"/>
    <mergeCell ref="C63:E63"/>
    <mergeCell ref="F63:H63"/>
    <mergeCell ref="I63:K63"/>
    <mergeCell ref="L63:N63"/>
    <mergeCell ref="O63:Q63"/>
    <mergeCell ref="R63:T63"/>
    <mergeCell ref="V63:W63"/>
    <mergeCell ref="V59:W59"/>
    <mergeCell ref="C59:E59"/>
    <mergeCell ref="F59:H59"/>
    <mergeCell ref="I59:K59"/>
    <mergeCell ref="L59:N59"/>
    <mergeCell ref="O59:Q59"/>
    <mergeCell ref="R59:T59"/>
    <mergeCell ref="A61:A72"/>
    <mergeCell ref="B61:T61"/>
    <mergeCell ref="B62:B63"/>
    <mergeCell ref="C62:E62"/>
    <mergeCell ref="F62:H62"/>
    <mergeCell ref="I62:K62"/>
    <mergeCell ref="L62:N62"/>
    <mergeCell ref="O62:Q62"/>
    <mergeCell ref="R62:T62"/>
    <mergeCell ref="C70:E70"/>
    <mergeCell ref="F70:H70"/>
    <mergeCell ref="I70:K70"/>
    <mergeCell ref="L70:N70"/>
    <mergeCell ref="O70:Q70"/>
    <mergeCell ref="R70:T70"/>
    <mergeCell ref="V57:W57"/>
    <mergeCell ref="C58:E58"/>
    <mergeCell ref="F58:H58"/>
    <mergeCell ref="I58:K58"/>
    <mergeCell ref="L58:N58"/>
    <mergeCell ref="O58:Q58"/>
    <mergeCell ref="R58:T58"/>
    <mergeCell ref="V58:W58"/>
    <mergeCell ref="C57:E57"/>
    <mergeCell ref="F57:H57"/>
    <mergeCell ref="I57:K57"/>
    <mergeCell ref="L57:N57"/>
    <mergeCell ref="O57:Q57"/>
    <mergeCell ref="R57:T57"/>
    <mergeCell ref="V55:W55"/>
    <mergeCell ref="C56:E56"/>
    <mergeCell ref="F56:H56"/>
    <mergeCell ref="I56:K56"/>
    <mergeCell ref="L56:N56"/>
    <mergeCell ref="O56:Q56"/>
    <mergeCell ref="R56:T56"/>
    <mergeCell ref="V56:W56"/>
    <mergeCell ref="B54:T54"/>
    <mergeCell ref="C55:E55"/>
    <mergeCell ref="F55:H55"/>
    <mergeCell ref="I55:K55"/>
    <mergeCell ref="L55:N55"/>
    <mergeCell ref="O55:Q55"/>
    <mergeCell ref="R55:T55"/>
    <mergeCell ref="F52:H52"/>
    <mergeCell ref="I52:K52"/>
    <mergeCell ref="L52:N52"/>
    <mergeCell ref="O52:Q52"/>
    <mergeCell ref="R52:T52"/>
    <mergeCell ref="V52:W52"/>
    <mergeCell ref="C53:E53"/>
    <mergeCell ref="F53:H53"/>
    <mergeCell ref="I53:K53"/>
    <mergeCell ref="L53:N53"/>
    <mergeCell ref="O53:Q53"/>
    <mergeCell ref="R53:T53"/>
    <mergeCell ref="V53:W53"/>
    <mergeCell ref="V49:W49"/>
    <mergeCell ref="C50:E50"/>
    <mergeCell ref="F50:H50"/>
    <mergeCell ref="I50:K50"/>
    <mergeCell ref="L50:N50"/>
    <mergeCell ref="O50:Q50"/>
    <mergeCell ref="R50:T50"/>
    <mergeCell ref="V50:W50"/>
    <mergeCell ref="A48:A59"/>
    <mergeCell ref="B48:T48"/>
    <mergeCell ref="C49:E49"/>
    <mergeCell ref="F49:H49"/>
    <mergeCell ref="I49:K49"/>
    <mergeCell ref="L49:N49"/>
    <mergeCell ref="O49:Q49"/>
    <mergeCell ref="R49:T49"/>
    <mergeCell ref="C51:E51"/>
    <mergeCell ref="F51:H51"/>
    <mergeCell ref="I51:K51"/>
    <mergeCell ref="L51:N51"/>
    <mergeCell ref="O51:Q51"/>
    <mergeCell ref="R51:T51"/>
    <mergeCell ref="V51:W51"/>
    <mergeCell ref="C52:E52"/>
    <mergeCell ref="A46:U46"/>
    <mergeCell ref="V46:W46"/>
    <mergeCell ref="A47:K47"/>
    <mergeCell ref="L47:W47"/>
    <mergeCell ref="C41:E41"/>
    <mergeCell ref="F41:H41"/>
    <mergeCell ref="I41:K41"/>
    <mergeCell ref="L41:N41"/>
    <mergeCell ref="O41:Q41"/>
    <mergeCell ref="R41:T41"/>
    <mergeCell ref="V39:W39"/>
    <mergeCell ref="C38:E38"/>
    <mergeCell ref="F38:H38"/>
    <mergeCell ref="I38:K38"/>
    <mergeCell ref="L38:N38"/>
    <mergeCell ref="O38:Q38"/>
    <mergeCell ref="R38:T38"/>
    <mergeCell ref="V41:W41"/>
    <mergeCell ref="A43:A44"/>
    <mergeCell ref="A32:A39"/>
    <mergeCell ref="C39:E39"/>
    <mergeCell ref="F39:H39"/>
    <mergeCell ref="I39:K39"/>
    <mergeCell ref="L39:N39"/>
    <mergeCell ref="O39:Q39"/>
    <mergeCell ref="R39:T39"/>
    <mergeCell ref="V35:W35"/>
    <mergeCell ref="B36:T36"/>
    <mergeCell ref="B37:B38"/>
    <mergeCell ref="C37:E37"/>
    <mergeCell ref="F37:H37"/>
    <mergeCell ref="I37:K37"/>
    <mergeCell ref="L37:N37"/>
    <mergeCell ref="O37:Q37"/>
    <mergeCell ref="R37:T37"/>
    <mergeCell ref="V37:W37"/>
    <mergeCell ref="C35:E35"/>
    <mergeCell ref="F35:H35"/>
    <mergeCell ref="I35:K35"/>
    <mergeCell ref="L35:N35"/>
    <mergeCell ref="O35:Q35"/>
    <mergeCell ref="R35:T35"/>
    <mergeCell ref="V38:W38"/>
    <mergeCell ref="V33:W33"/>
    <mergeCell ref="C34:E34"/>
    <mergeCell ref="F34:H34"/>
    <mergeCell ref="I34:K34"/>
    <mergeCell ref="L34:N34"/>
    <mergeCell ref="O34:Q34"/>
    <mergeCell ref="R34:T34"/>
    <mergeCell ref="V34:W34"/>
    <mergeCell ref="C31:N31"/>
    <mergeCell ref="B32:T32"/>
    <mergeCell ref="B33:B34"/>
    <mergeCell ref="C33:E33"/>
    <mergeCell ref="F33:H33"/>
    <mergeCell ref="I33:K33"/>
    <mergeCell ref="L33:N33"/>
    <mergeCell ref="O33:Q33"/>
    <mergeCell ref="R33:T33"/>
    <mergeCell ref="V28:W28"/>
    <mergeCell ref="C27:E27"/>
    <mergeCell ref="F27:H27"/>
    <mergeCell ref="I27:K27"/>
    <mergeCell ref="L27:N27"/>
    <mergeCell ref="O27:Q27"/>
    <mergeCell ref="R27:T27"/>
    <mergeCell ref="V29:W29"/>
    <mergeCell ref="C30:E30"/>
    <mergeCell ref="F30:H30"/>
    <mergeCell ref="I30:K30"/>
    <mergeCell ref="L30:N30"/>
    <mergeCell ref="O30:Q30"/>
    <mergeCell ref="R30:T30"/>
    <mergeCell ref="V30:W30"/>
    <mergeCell ref="C29:E29"/>
    <mergeCell ref="F29:H29"/>
    <mergeCell ref="I29:K29"/>
    <mergeCell ref="L29:N29"/>
    <mergeCell ref="O29:Q29"/>
    <mergeCell ref="R29:T29"/>
    <mergeCell ref="V24:W24"/>
    <mergeCell ref="B25:T25"/>
    <mergeCell ref="B26:B27"/>
    <mergeCell ref="C26:E26"/>
    <mergeCell ref="F26:H26"/>
    <mergeCell ref="I26:K26"/>
    <mergeCell ref="L26:N26"/>
    <mergeCell ref="O26:Q26"/>
    <mergeCell ref="R26:T26"/>
    <mergeCell ref="V26:W26"/>
    <mergeCell ref="C24:E24"/>
    <mergeCell ref="F24:H24"/>
    <mergeCell ref="I24:K24"/>
    <mergeCell ref="L24:N24"/>
    <mergeCell ref="O24:Q24"/>
    <mergeCell ref="R24:T24"/>
    <mergeCell ref="V27:W27"/>
    <mergeCell ref="V22:W22"/>
    <mergeCell ref="C23:E23"/>
    <mergeCell ref="F23:H23"/>
    <mergeCell ref="I23:K23"/>
    <mergeCell ref="L23:N23"/>
    <mergeCell ref="O23:Q23"/>
    <mergeCell ref="R23:T23"/>
    <mergeCell ref="V23:W23"/>
    <mergeCell ref="C22:E22"/>
    <mergeCell ref="F22:H22"/>
    <mergeCell ref="I22:K22"/>
    <mergeCell ref="L22:N22"/>
    <mergeCell ref="O22:Q22"/>
    <mergeCell ref="R22:T22"/>
    <mergeCell ref="V20:W20"/>
    <mergeCell ref="C21:E21"/>
    <mergeCell ref="F21:H21"/>
    <mergeCell ref="I21:K21"/>
    <mergeCell ref="L21:N21"/>
    <mergeCell ref="O21:Q21"/>
    <mergeCell ref="R21:T21"/>
    <mergeCell ref="V21:W21"/>
    <mergeCell ref="V17:W17"/>
    <mergeCell ref="C17:E17"/>
    <mergeCell ref="F17:H17"/>
    <mergeCell ref="I17:K17"/>
    <mergeCell ref="L17:N17"/>
    <mergeCell ref="O17:Q17"/>
    <mergeCell ref="R17:T17"/>
    <mergeCell ref="A19:A30"/>
    <mergeCell ref="B19:T19"/>
    <mergeCell ref="B20:B21"/>
    <mergeCell ref="C20:E20"/>
    <mergeCell ref="F20:H20"/>
    <mergeCell ref="I20:K20"/>
    <mergeCell ref="L20:N20"/>
    <mergeCell ref="O20:Q20"/>
    <mergeCell ref="R20:T20"/>
    <mergeCell ref="C28:E28"/>
    <mergeCell ref="F28:H28"/>
    <mergeCell ref="I28:K28"/>
    <mergeCell ref="L28:N28"/>
    <mergeCell ref="O28:Q28"/>
    <mergeCell ref="R28:T28"/>
    <mergeCell ref="V15:W15"/>
    <mergeCell ref="C16:E16"/>
    <mergeCell ref="F16:H16"/>
    <mergeCell ref="I16:K16"/>
    <mergeCell ref="L16:N16"/>
    <mergeCell ref="O16:Q16"/>
    <mergeCell ref="R16:T16"/>
    <mergeCell ref="V16:W16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V14:W14"/>
    <mergeCell ref="C13:E13"/>
    <mergeCell ref="F13:H13"/>
    <mergeCell ref="I13:K13"/>
    <mergeCell ref="L13:N13"/>
    <mergeCell ref="O13:Q13"/>
    <mergeCell ref="R13:T13"/>
    <mergeCell ref="V10:W10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  <mergeCell ref="C10:E10"/>
    <mergeCell ref="F10:H10"/>
    <mergeCell ref="I10:K10"/>
    <mergeCell ref="L10:N10"/>
    <mergeCell ref="O10:Q10"/>
    <mergeCell ref="R10:T10"/>
    <mergeCell ref="V13:W13"/>
    <mergeCell ref="I6:K6"/>
    <mergeCell ref="L6:N6"/>
    <mergeCell ref="O6:Q6"/>
    <mergeCell ref="R6:T6"/>
    <mergeCell ref="V8:W8"/>
    <mergeCell ref="C9:E9"/>
    <mergeCell ref="F9:H9"/>
    <mergeCell ref="I9:K9"/>
    <mergeCell ref="L9:N9"/>
    <mergeCell ref="O9:Q9"/>
    <mergeCell ref="R9:T9"/>
    <mergeCell ref="V9:W9"/>
    <mergeCell ref="C8:E8"/>
    <mergeCell ref="F8:H8"/>
    <mergeCell ref="I8:K8"/>
    <mergeCell ref="L8:N8"/>
    <mergeCell ref="O8:Q8"/>
    <mergeCell ref="R8:T8"/>
    <mergeCell ref="A2:U2"/>
    <mergeCell ref="V2:W2"/>
    <mergeCell ref="A3:K3"/>
    <mergeCell ref="L3:W3"/>
    <mergeCell ref="A4:A17"/>
    <mergeCell ref="B4:T4"/>
    <mergeCell ref="B5:B6"/>
    <mergeCell ref="C5:E5"/>
    <mergeCell ref="F5:H5"/>
    <mergeCell ref="I5:K5"/>
    <mergeCell ref="V6:W6"/>
    <mergeCell ref="C7:E7"/>
    <mergeCell ref="F7:H7"/>
    <mergeCell ref="I7:K7"/>
    <mergeCell ref="L7:N7"/>
    <mergeCell ref="O7:Q7"/>
    <mergeCell ref="R7:T7"/>
    <mergeCell ref="V7:W7"/>
    <mergeCell ref="L5:N5"/>
    <mergeCell ref="O5:Q5"/>
    <mergeCell ref="R5:T5"/>
    <mergeCell ref="V5:W5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E084-6AA5-43A0-AA00-30E71D5DA2A5}">
  <dimension ref="A4:G29"/>
  <sheetViews>
    <sheetView showGridLines="0" tabSelected="1" topLeftCell="A13" workbookViewId="0">
      <selection activeCell="A27" sqref="A27:G27"/>
    </sheetView>
  </sheetViews>
  <sheetFormatPr defaultRowHeight="15"/>
  <cols>
    <col min="1" max="1" width="32" customWidth="1"/>
    <col min="2" max="7" width="10.28515625" customWidth="1"/>
  </cols>
  <sheetData>
    <row r="4" spans="1:7">
      <c r="A4" s="115" t="s">
        <v>45</v>
      </c>
      <c r="B4" s="115"/>
      <c r="C4" s="115"/>
      <c r="D4" s="115"/>
      <c r="E4" s="115"/>
      <c r="F4" s="115"/>
      <c r="G4" s="115"/>
    </row>
    <row r="5" spans="1:7">
      <c r="A5" s="115" t="s">
        <v>0</v>
      </c>
      <c r="B5" s="115"/>
      <c r="C5" s="115"/>
      <c r="D5" s="115"/>
      <c r="E5" s="115"/>
      <c r="F5" s="115"/>
      <c r="G5" s="115"/>
    </row>
    <row r="6" spans="1:7" ht="15.75" thickBot="1"/>
    <row r="7" spans="1:7" ht="15.75" thickBot="1">
      <c r="A7" s="116" t="s">
        <v>56</v>
      </c>
      <c r="B7" s="117"/>
      <c r="C7" s="117"/>
      <c r="D7" s="117"/>
      <c r="E7" s="117"/>
      <c r="F7" s="117"/>
      <c r="G7" s="118"/>
    </row>
    <row r="8" spans="1:7">
      <c r="A8" s="11" t="s">
        <v>1</v>
      </c>
      <c r="B8" s="108" t="s">
        <v>46</v>
      </c>
      <c r="C8" s="109"/>
      <c r="D8" s="108" t="s">
        <v>61</v>
      </c>
      <c r="E8" s="109"/>
      <c r="F8" s="108" t="s">
        <v>47</v>
      </c>
      <c r="G8" s="114"/>
    </row>
    <row r="9" spans="1:7">
      <c r="A9" s="6" t="s">
        <v>3</v>
      </c>
      <c r="B9" s="110">
        <f>SUM('cont x real.'!C7:E7,'cont x real.'!F7:H7,'cont x real.'!I7:K7,'cont x real.'!L7:N7,'cont x real.'!O7:Q7,'cont x real.'!R7:T7,'cont x real.'!C22:E22,'cont x real.'!F22:H22,'cont x real.'!I22:K22,'cont x real.'!L22:N22,'cont x real.'!O22:Q22,'cont x real.'!R22:T22)</f>
        <v>92502</v>
      </c>
      <c r="C9" s="111"/>
      <c r="D9" s="110">
        <f>SUM('cont x real.'!C50:T50,'cont x real.'!C64:T64)</f>
        <v>87046</v>
      </c>
      <c r="E9" s="111"/>
      <c r="F9" s="112">
        <f>SUM(B9:E9)</f>
        <v>179548</v>
      </c>
      <c r="G9" s="113"/>
    </row>
    <row r="10" spans="1:7">
      <c r="A10" s="6" t="s">
        <v>4</v>
      </c>
      <c r="B10" s="110">
        <f>SUM('cont x real.'!C8:E8,'cont x real.'!F8:H8,'cont x real.'!I8:K8,'cont x real.'!L8:N8,'cont x real.'!O8:Q8,'cont x real.'!R8:T8)</f>
        <v>9537</v>
      </c>
      <c r="C10" s="111"/>
      <c r="D10" s="110">
        <f>SUM('cont x real.'!C51:T51)</f>
        <v>12085</v>
      </c>
      <c r="E10" s="111"/>
      <c r="F10" s="112">
        <f>SUM(B10:E10)</f>
        <v>21622</v>
      </c>
      <c r="G10" s="113"/>
    </row>
    <row r="11" spans="1:7">
      <c r="A11" s="6" t="s">
        <v>22</v>
      </c>
      <c r="B11" s="110">
        <f>SUM('cont x real.'!C23:E23,'cont x real.'!F23:H23,'cont x real.'!I23:K23,'cont x real.'!L23:N23,'cont x real.'!O23:Q23,'cont x real.'!R23:T23,'cont x real.'!C35:E35,'cont x real.'!F35:H35,'cont x real.'!I35:K35,'cont x real.'!L35:N35,'cont x real.'!O35:Q35,'cont x real.'!R35:T35)</f>
        <v>37986</v>
      </c>
      <c r="C11" s="111"/>
      <c r="D11" s="110">
        <f>SUM('cont x real.'!C65:T65,'cont x real.'!C76:T76)</f>
        <v>30172</v>
      </c>
      <c r="E11" s="111"/>
      <c r="F11" s="112">
        <f t="shared" ref="F11:F12" si="0">SUM(B11:E11)</f>
        <v>68158</v>
      </c>
      <c r="G11" s="113"/>
    </row>
    <row r="12" spans="1:7">
      <c r="A12" s="6" t="s">
        <v>44</v>
      </c>
      <c r="B12" s="110">
        <f>SUM('cont x real.'!C9:E9,'cont x real.'!F9:H9,'cont x real.'!I9:K9,'cont x real.'!L9:N9,'cont x real.'!O9:Q9,'cont x real.'!R9:T9)</f>
        <v>5819</v>
      </c>
      <c r="C12" s="111"/>
      <c r="D12" s="110">
        <f>SUM('cont x real.'!C52:T52)</f>
        <v>6830</v>
      </c>
      <c r="E12" s="111"/>
      <c r="F12" s="112">
        <f t="shared" si="0"/>
        <v>12649</v>
      </c>
      <c r="G12" s="113"/>
    </row>
    <row r="13" spans="1:7" ht="15.75" thickBot="1">
      <c r="A13" s="7" t="s">
        <v>6</v>
      </c>
      <c r="B13" s="104">
        <f>SUM(B9:C12)</f>
        <v>145844</v>
      </c>
      <c r="C13" s="105"/>
      <c r="D13" s="104">
        <f>SUM(D9:E12)</f>
        <v>136133</v>
      </c>
      <c r="E13" s="105"/>
      <c r="F13" s="104">
        <f>SUM(F9:G12)</f>
        <v>281977</v>
      </c>
      <c r="G13" s="106"/>
    </row>
    <row r="14" spans="1:7" ht="15.75" thickBot="1">
      <c r="A14" s="8"/>
      <c r="B14" s="5"/>
      <c r="C14" s="5"/>
      <c r="D14" s="5"/>
      <c r="E14" s="5"/>
      <c r="F14" s="5"/>
      <c r="G14" s="9"/>
    </row>
    <row r="15" spans="1:7">
      <c r="A15" s="11" t="s">
        <v>36</v>
      </c>
      <c r="B15" s="108" t="s">
        <v>46</v>
      </c>
      <c r="C15" s="109"/>
      <c r="D15" s="108" t="s">
        <v>61</v>
      </c>
      <c r="E15" s="109"/>
      <c r="F15" s="108" t="s">
        <v>47</v>
      </c>
      <c r="G15" s="114"/>
    </row>
    <row r="16" spans="1:7">
      <c r="A16" s="6" t="s">
        <v>8</v>
      </c>
      <c r="B16" s="110">
        <f>SUM('cont x real.'!C14:T14)</f>
        <v>657</v>
      </c>
      <c r="C16" s="111"/>
      <c r="D16" s="110">
        <f>SUM('cont x real.'!C56:T56)</f>
        <v>573</v>
      </c>
      <c r="E16" s="111"/>
      <c r="F16" s="112">
        <f>SUM(B16:E16)</f>
        <v>1230</v>
      </c>
      <c r="G16" s="113"/>
    </row>
    <row r="17" spans="1:7">
      <c r="A17" s="6" t="s">
        <v>9</v>
      </c>
      <c r="B17" s="110">
        <f>SUM('cont x real.'!C15:E15,'cont x real.'!F15:H15,'cont x real.'!I15:K15,'cont x real.'!L15:N15,'cont x real.'!O15:Q15,'cont x real.'!R15:T15)</f>
        <v>58</v>
      </c>
      <c r="C17" s="111"/>
      <c r="D17" s="110">
        <f>SUM('cont x real.'!C57:T57)</f>
        <v>55</v>
      </c>
      <c r="E17" s="111"/>
      <c r="F17" s="112">
        <f t="shared" ref="F17:F18" si="1">SUM(B17:E17)</f>
        <v>113</v>
      </c>
      <c r="G17" s="113"/>
    </row>
    <row r="18" spans="1:7">
      <c r="A18" s="6" t="s">
        <v>22</v>
      </c>
      <c r="B18" s="110">
        <f>SUM('cont x real.'!C39:E39,'cont x real.'!F39:H39,'cont x real.'!I39:K39,'cont x real.'!L39:N39,'cont x real.'!O39:Q39,'cont x real.'!R39:T39)</f>
        <v>446</v>
      </c>
      <c r="C18" s="111"/>
      <c r="D18" s="110">
        <f>SUM('cont x real.'!C71:T71,'cont x real.'!V79:W79)</f>
        <v>536</v>
      </c>
      <c r="E18" s="111"/>
      <c r="F18" s="112">
        <f t="shared" si="1"/>
        <v>982</v>
      </c>
      <c r="G18" s="113"/>
    </row>
    <row r="19" spans="1:7">
      <c r="A19" s="6" t="s">
        <v>3</v>
      </c>
      <c r="B19" s="110">
        <f>SUM('cont x real.'!C16:T16,'cont x real.'!C28:T28)</f>
        <v>1232</v>
      </c>
      <c r="C19" s="111"/>
      <c r="D19" s="110">
        <f>SUM('cont x real.'!V58:W58,'cont x real.'!V70:W70)</f>
        <v>1666</v>
      </c>
      <c r="E19" s="111"/>
      <c r="F19" s="112">
        <f>SUM(B19:E19)</f>
        <v>2898</v>
      </c>
      <c r="G19" s="113"/>
    </row>
    <row r="20" spans="1:7" ht="15.75" thickBot="1">
      <c r="A20" s="7" t="s">
        <v>6</v>
      </c>
      <c r="B20" s="104">
        <f>SUM(B16:C19)</f>
        <v>2393</v>
      </c>
      <c r="C20" s="105"/>
      <c r="D20" s="104">
        <f>SUM(D16:E19)</f>
        <v>2830</v>
      </c>
      <c r="E20" s="105"/>
      <c r="F20" s="104">
        <f>SUM(F16:G19)</f>
        <v>5223</v>
      </c>
      <c r="G20" s="106"/>
    </row>
    <row r="21" spans="1:7" ht="15.75" thickBot="1"/>
    <row r="22" spans="1:7">
      <c r="B22" s="107" t="s">
        <v>46</v>
      </c>
      <c r="C22" s="107"/>
      <c r="D22" s="108" t="s">
        <v>61</v>
      </c>
      <c r="E22" s="109"/>
      <c r="F22" s="107" t="s">
        <v>47</v>
      </c>
      <c r="G22" s="107"/>
    </row>
    <row r="23" spans="1:7">
      <c r="B23" s="47" t="s">
        <v>34</v>
      </c>
      <c r="C23" s="46" t="s">
        <v>35</v>
      </c>
      <c r="D23" s="47" t="s">
        <v>34</v>
      </c>
      <c r="E23" s="46" t="s">
        <v>35</v>
      </c>
      <c r="F23" s="47" t="s">
        <v>34</v>
      </c>
      <c r="G23" s="46" t="s">
        <v>35</v>
      </c>
    </row>
    <row r="24" spans="1:7">
      <c r="A24" s="12" t="s">
        <v>49</v>
      </c>
      <c r="B24" s="45">
        <f>'cont x real.'!V43</f>
        <v>250800</v>
      </c>
      <c r="C24" s="45">
        <f>SUM(B13)</f>
        <v>145844</v>
      </c>
      <c r="D24" s="45">
        <f>'cont x real.'!V83</f>
        <v>250800</v>
      </c>
      <c r="E24" s="45">
        <f>'cont x real.'!W83</f>
        <v>136133</v>
      </c>
      <c r="F24" s="45">
        <f>SUM(B24,D24)</f>
        <v>501600</v>
      </c>
      <c r="G24" s="45">
        <f>SUM(C24,E24)</f>
        <v>281977</v>
      </c>
    </row>
    <row r="25" spans="1:7">
      <c r="A25" s="12" t="s">
        <v>50</v>
      </c>
      <c r="B25" s="45">
        <f>'cont x real.'!V44</f>
        <v>2340</v>
      </c>
      <c r="C25" s="45">
        <f>B20</f>
        <v>2393</v>
      </c>
      <c r="D25" s="45">
        <f>'cont x real.'!V84</f>
        <v>2340</v>
      </c>
      <c r="E25" s="45">
        <f>'cont x real.'!W84</f>
        <v>2830</v>
      </c>
      <c r="F25" s="45">
        <f>SUM(B25,D25)</f>
        <v>4680</v>
      </c>
      <c r="G25" s="45">
        <f>SUM(C25,E25)</f>
        <v>5223</v>
      </c>
    </row>
    <row r="27" spans="1:7" ht="32.25" customHeight="1">
      <c r="A27" s="119" t="s">
        <v>60</v>
      </c>
      <c r="B27" s="119"/>
      <c r="C27" s="119"/>
      <c r="D27" s="119"/>
      <c r="E27" s="119"/>
      <c r="F27" s="119"/>
      <c r="G27" s="119"/>
    </row>
    <row r="28" spans="1:7">
      <c r="A28" s="10" t="s">
        <v>58</v>
      </c>
    </row>
    <row r="29" spans="1:7">
      <c r="A29" s="10" t="s">
        <v>59</v>
      </c>
    </row>
  </sheetData>
  <mergeCells count="43">
    <mergeCell ref="A27:G27"/>
    <mergeCell ref="A4:G4"/>
    <mergeCell ref="A5:G5"/>
    <mergeCell ref="A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9:E19"/>
    <mergeCell ref="F18:G18"/>
    <mergeCell ref="B19:C19"/>
    <mergeCell ref="F19:G19"/>
    <mergeCell ref="D18:E18"/>
    <mergeCell ref="B20:C20"/>
    <mergeCell ref="D20:E20"/>
    <mergeCell ref="F20:G20"/>
    <mergeCell ref="B22:C22"/>
    <mergeCell ref="D22:E22"/>
    <mergeCell ref="F22:G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 x real.</vt:lpstr>
      <vt:lpstr>2020 - Contratado - Realizado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2021-01-12T12:47:44Z</cp:lastPrinted>
  <dcterms:created xsi:type="dcterms:W3CDTF">2018-01-11T13:35:11Z</dcterms:created>
  <dcterms:modified xsi:type="dcterms:W3CDTF">2021-01-12T15:20:00Z</dcterms:modified>
</cp:coreProperties>
</file>