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A56AA938-ECAA-467A-9803-E1C85B4C069D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ont x realizado" sheetId="7" state="hidden" r:id="rId1"/>
    <sheet name="1º e 2º semestre" sheetId="8" r:id="rId2"/>
  </sheets>
  <definedNames>
    <definedName name="_xlnm.Print_Area" localSheetId="0">'cont x realizado'!$A$1:$W$81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8" l="1"/>
  <c r="E22" i="8"/>
  <c r="E14" i="8"/>
  <c r="C14" i="8"/>
  <c r="D22" i="8" l="1"/>
  <c r="B22" i="8"/>
  <c r="D14" i="8"/>
  <c r="B14" i="8"/>
  <c r="F22" i="8"/>
  <c r="G14" i="8"/>
  <c r="G22" i="8"/>
  <c r="S55" i="7"/>
  <c r="F14" i="8" l="1"/>
  <c r="T71" i="7"/>
  <c r="T67" i="7"/>
  <c r="T61" i="7"/>
  <c r="T60" i="7"/>
  <c r="T54" i="7"/>
  <c r="T53" i="7"/>
  <c r="T52" i="7"/>
  <c r="T47" i="7"/>
  <c r="T46" i="7"/>
  <c r="T45" i="7"/>
  <c r="Q71" i="7" l="1"/>
  <c r="Q67" i="7"/>
  <c r="Q61" i="7"/>
  <c r="Q60" i="7"/>
  <c r="Q53" i="7"/>
  <c r="Q54" i="7"/>
  <c r="Q52" i="7"/>
  <c r="Q46" i="7"/>
  <c r="Q47" i="7"/>
  <c r="Q45" i="7"/>
  <c r="N61" i="7" l="1"/>
  <c r="N60" i="7"/>
  <c r="N53" i="7"/>
  <c r="N54" i="7"/>
  <c r="N52" i="7"/>
  <c r="N46" i="7"/>
  <c r="N47" i="7"/>
  <c r="N45" i="7"/>
  <c r="N71" i="7"/>
  <c r="N67" i="7"/>
  <c r="W71" i="7" l="1"/>
  <c r="V71" i="7"/>
  <c r="K71" i="7"/>
  <c r="H71" i="7"/>
  <c r="E71" i="7"/>
  <c r="W67" i="7"/>
  <c r="V67" i="7"/>
  <c r="K67" i="7"/>
  <c r="H67" i="7"/>
  <c r="E67" i="7"/>
  <c r="T62" i="7"/>
  <c r="S62" i="7"/>
  <c r="R62" i="7"/>
  <c r="P62" i="7"/>
  <c r="O62" i="7"/>
  <c r="M62" i="7"/>
  <c r="L62" i="7"/>
  <c r="J62" i="7"/>
  <c r="I62" i="7"/>
  <c r="G62" i="7"/>
  <c r="F62" i="7"/>
  <c r="D62" i="7"/>
  <c r="C62" i="7"/>
  <c r="W61" i="7"/>
  <c r="V61" i="7"/>
  <c r="K61" i="7"/>
  <c r="H61" i="7"/>
  <c r="E61" i="7"/>
  <c r="W60" i="7"/>
  <c r="V60" i="7"/>
  <c r="K60" i="7"/>
  <c r="H60" i="7"/>
  <c r="E60" i="7"/>
  <c r="S76" i="7"/>
  <c r="R55" i="7"/>
  <c r="P55" i="7"/>
  <c r="O55" i="7"/>
  <c r="O76" i="7" s="1"/>
  <c r="M55" i="7"/>
  <c r="L55" i="7"/>
  <c r="L76" i="7" s="1"/>
  <c r="J55" i="7"/>
  <c r="I55" i="7"/>
  <c r="I76" i="7" s="1"/>
  <c r="G55" i="7"/>
  <c r="G76" i="7" s="1"/>
  <c r="F55" i="7"/>
  <c r="F76" i="7" s="1"/>
  <c r="D55" i="7"/>
  <c r="C55" i="7"/>
  <c r="C76" i="7" s="1"/>
  <c r="W54" i="7"/>
  <c r="V54" i="7"/>
  <c r="K54" i="7"/>
  <c r="H54" i="7"/>
  <c r="E54" i="7"/>
  <c r="W53" i="7"/>
  <c r="V53" i="7"/>
  <c r="K53" i="7"/>
  <c r="H53" i="7"/>
  <c r="E53" i="7"/>
  <c r="W52" i="7"/>
  <c r="V52" i="7"/>
  <c r="K52" i="7"/>
  <c r="H52" i="7"/>
  <c r="E52" i="7"/>
  <c r="S48" i="7"/>
  <c r="R48" i="7"/>
  <c r="P48" i="7"/>
  <c r="O48" i="7"/>
  <c r="M48" i="7"/>
  <c r="L48" i="7"/>
  <c r="J48" i="7"/>
  <c r="I48" i="7"/>
  <c r="G48" i="7"/>
  <c r="F48" i="7"/>
  <c r="D48" i="7"/>
  <c r="C48" i="7"/>
  <c r="W47" i="7"/>
  <c r="V47" i="7"/>
  <c r="K47" i="7"/>
  <c r="H47" i="7"/>
  <c r="E47" i="7"/>
  <c r="W46" i="7"/>
  <c r="V46" i="7"/>
  <c r="K46" i="7"/>
  <c r="H46" i="7"/>
  <c r="E46" i="7"/>
  <c r="W45" i="7"/>
  <c r="V45" i="7"/>
  <c r="K45" i="7"/>
  <c r="H45" i="7"/>
  <c r="E45" i="7"/>
  <c r="W33" i="7"/>
  <c r="V33" i="7"/>
  <c r="T33" i="7"/>
  <c r="Q33" i="7"/>
  <c r="N33" i="7"/>
  <c r="K33" i="7"/>
  <c r="H33" i="7"/>
  <c r="E33" i="7"/>
  <c r="W29" i="7"/>
  <c r="V29" i="7"/>
  <c r="T29" i="7"/>
  <c r="Q29" i="7"/>
  <c r="N29" i="7"/>
  <c r="K29" i="7"/>
  <c r="H29" i="7"/>
  <c r="E29" i="7"/>
  <c r="S24" i="7"/>
  <c r="R24" i="7"/>
  <c r="P24" i="7"/>
  <c r="O24" i="7"/>
  <c r="M24" i="7"/>
  <c r="L24" i="7"/>
  <c r="J24" i="7"/>
  <c r="I24" i="7"/>
  <c r="G24" i="7"/>
  <c r="F24" i="7"/>
  <c r="D24" i="7"/>
  <c r="C24" i="7"/>
  <c r="W23" i="7"/>
  <c r="V23" i="7"/>
  <c r="T23" i="7"/>
  <c r="Q23" i="7"/>
  <c r="N23" i="7"/>
  <c r="K23" i="7"/>
  <c r="H23" i="7"/>
  <c r="E23" i="7"/>
  <c r="W22" i="7"/>
  <c r="W24" i="7" s="1"/>
  <c r="V22" i="7"/>
  <c r="V24" i="7" s="1"/>
  <c r="T22" i="7"/>
  <c r="Q22" i="7"/>
  <c r="N22" i="7"/>
  <c r="K22" i="7"/>
  <c r="H22" i="7"/>
  <c r="E22" i="7"/>
  <c r="S17" i="7"/>
  <c r="S38" i="7" s="1"/>
  <c r="S81" i="7" s="1"/>
  <c r="R17" i="7"/>
  <c r="R38" i="7" s="1"/>
  <c r="P17" i="7"/>
  <c r="O17" i="7"/>
  <c r="O38" i="7" s="1"/>
  <c r="M17" i="7"/>
  <c r="M38" i="7" s="1"/>
  <c r="L17" i="7"/>
  <c r="J17" i="7"/>
  <c r="I17" i="7"/>
  <c r="I38" i="7" s="1"/>
  <c r="G17" i="7"/>
  <c r="G38" i="7" s="1"/>
  <c r="F17" i="7"/>
  <c r="F38" i="7" s="1"/>
  <c r="D17" i="7"/>
  <c r="C17" i="7"/>
  <c r="C38" i="7" s="1"/>
  <c r="W16" i="7"/>
  <c r="V16" i="7"/>
  <c r="T16" i="7"/>
  <c r="Q16" i="7"/>
  <c r="N16" i="7"/>
  <c r="K16" i="7"/>
  <c r="H16" i="7"/>
  <c r="E16" i="7"/>
  <c r="W15" i="7"/>
  <c r="V15" i="7"/>
  <c r="T15" i="7"/>
  <c r="Q15" i="7"/>
  <c r="N15" i="7"/>
  <c r="K15" i="7"/>
  <c r="H15" i="7"/>
  <c r="E15" i="7"/>
  <c r="W14" i="7"/>
  <c r="W17" i="7" s="1"/>
  <c r="V14" i="7"/>
  <c r="V17" i="7" s="1"/>
  <c r="T14" i="7"/>
  <c r="Q14" i="7"/>
  <c r="N14" i="7"/>
  <c r="K14" i="7"/>
  <c r="H14" i="7"/>
  <c r="E14" i="7"/>
  <c r="S10" i="7"/>
  <c r="S37" i="7" s="1"/>
  <c r="R10" i="7"/>
  <c r="R37" i="7" s="1"/>
  <c r="P10" i="7"/>
  <c r="O10" i="7"/>
  <c r="O37" i="7" s="1"/>
  <c r="M10" i="7"/>
  <c r="M37" i="7" s="1"/>
  <c r="L10" i="7"/>
  <c r="L37" i="7" s="1"/>
  <c r="J10" i="7"/>
  <c r="I10" i="7"/>
  <c r="I37" i="7" s="1"/>
  <c r="G10" i="7"/>
  <c r="G37" i="7" s="1"/>
  <c r="F10" i="7"/>
  <c r="F37" i="7" s="1"/>
  <c r="D10" i="7"/>
  <c r="C10" i="7"/>
  <c r="C37" i="7" s="1"/>
  <c r="W9" i="7"/>
  <c r="V9" i="7"/>
  <c r="T9" i="7"/>
  <c r="Q9" i="7"/>
  <c r="N9" i="7"/>
  <c r="K9" i="7"/>
  <c r="H9" i="7"/>
  <c r="E9" i="7"/>
  <c r="W8" i="7"/>
  <c r="V8" i="7"/>
  <c r="T8" i="7"/>
  <c r="Q8" i="7"/>
  <c r="N8" i="7"/>
  <c r="K8" i="7"/>
  <c r="H8" i="7"/>
  <c r="E8" i="7"/>
  <c r="W7" i="7"/>
  <c r="W10" i="7" s="1"/>
  <c r="V7" i="7"/>
  <c r="V10" i="7" s="1"/>
  <c r="T7" i="7"/>
  <c r="Q7" i="7"/>
  <c r="N7" i="7"/>
  <c r="K7" i="7"/>
  <c r="H7" i="7"/>
  <c r="E7" i="7"/>
  <c r="K10" i="7" l="1"/>
  <c r="Q10" i="7"/>
  <c r="E17" i="7"/>
  <c r="K17" i="7"/>
  <c r="Q17" i="7"/>
  <c r="E24" i="7"/>
  <c r="E10" i="7"/>
  <c r="K24" i="7"/>
  <c r="Q24" i="7"/>
  <c r="T48" i="7"/>
  <c r="V55" i="7"/>
  <c r="N37" i="7"/>
  <c r="G81" i="7"/>
  <c r="R76" i="7"/>
  <c r="V76" i="7" s="1"/>
  <c r="T55" i="7"/>
  <c r="C81" i="7"/>
  <c r="F81" i="7"/>
  <c r="I81" i="7"/>
  <c r="O81" i="7"/>
  <c r="C75" i="7"/>
  <c r="F75" i="7"/>
  <c r="F80" i="7" s="1"/>
  <c r="I75" i="7"/>
  <c r="I80" i="7" s="1"/>
  <c r="O75" i="7"/>
  <c r="O80" i="7" s="1"/>
  <c r="R75" i="7"/>
  <c r="R80" i="7" s="1"/>
  <c r="E62" i="7"/>
  <c r="K62" i="7"/>
  <c r="N62" i="7"/>
  <c r="D38" i="7"/>
  <c r="P38" i="7"/>
  <c r="Q38" i="7" s="1"/>
  <c r="V48" i="7"/>
  <c r="P75" i="7"/>
  <c r="Q62" i="7"/>
  <c r="H37" i="7"/>
  <c r="N10" i="7"/>
  <c r="T37" i="7"/>
  <c r="H38" i="7"/>
  <c r="N17" i="7"/>
  <c r="H24" i="7"/>
  <c r="N24" i="7"/>
  <c r="T24" i="7"/>
  <c r="D37" i="7"/>
  <c r="P37" i="7"/>
  <c r="Q37" i="7" s="1"/>
  <c r="L38" i="7"/>
  <c r="L81" i="7" s="1"/>
  <c r="H48" i="7"/>
  <c r="M75" i="7"/>
  <c r="M80" i="7" s="1"/>
  <c r="N48" i="7"/>
  <c r="Q48" i="7"/>
  <c r="S75" i="7"/>
  <c r="S80" i="7" s="1"/>
  <c r="T80" i="7" s="1"/>
  <c r="E55" i="7"/>
  <c r="K55" i="7"/>
  <c r="M76" i="7"/>
  <c r="M81" i="7" s="1"/>
  <c r="N81" i="7" s="1"/>
  <c r="N55" i="7"/>
  <c r="P76" i="7"/>
  <c r="Q55" i="7"/>
  <c r="H62" i="7"/>
  <c r="W48" i="7"/>
  <c r="L75" i="7"/>
  <c r="L80" i="7" s="1"/>
  <c r="V62" i="7"/>
  <c r="W62" i="7"/>
  <c r="W55" i="7"/>
  <c r="V37" i="7"/>
  <c r="H10" i="7"/>
  <c r="T10" i="7"/>
  <c r="H17" i="7"/>
  <c r="T17" i="7"/>
  <c r="E37" i="7"/>
  <c r="T38" i="7"/>
  <c r="J37" i="7"/>
  <c r="W37" i="7" s="1"/>
  <c r="J38" i="7"/>
  <c r="E48" i="7"/>
  <c r="K48" i="7"/>
  <c r="H55" i="7"/>
  <c r="D75" i="7"/>
  <c r="G75" i="7"/>
  <c r="G80" i="7" s="1"/>
  <c r="J75" i="7"/>
  <c r="D76" i="7"/>
  <c r="J76" i="7"/>
  <c r="N38" i="7" l="1"/>
  <c r="W38" i="7"/>
  <c r="V38" i="7"/>
  <c r="P80" i="7"/>
  <c r="D81" i="7"/>
  <c r="V75" i="7"/>
  <c r="W75" i="7"/>
  <c r="Q80" i="7"/>
  <c r="E81" i="7"/>
  <c r="C80" i="7"/>
  <c r="V80" i="7" s="1"/>
  <c r="H81" i="7"/>
  <c r="N80" i="7"/>
  <c r="H80" i="7"/>
  <c r="W76" i="7"/>
  <c r="J81" i="7"/>
  <c r="K81" i="7" s="1"/>
  <c r="K37" i="7"/>
  <c r="J80" i="7"/>
  <c r="K80" i="7" s="1"/>
  <c r="E38" i="7"/>
  <c r="D80" i="7"/>
  <c r="P81" i="7"/>
  <c r="Q81" i="7" s="1"/>
  <c r="R81" i="7"/>
  <c r="T81" i="7" s="1"/>
  <c r="K38" i="7"/>
  <c r="W80" i="7" l="1"/>
  <c r="E80" i="7"/>
  <c r="V81" i="7"/>
  <c r="W81" i="7"/>
</calcChain>
</file>

<file path=xl/sharedStrings.xml><?xml version="1.0" encoding="utf-8"?>
<sst xmlns="http://schemas.openxmlformats.org/spreadsheetml/2006/main" count="444" uniqueCount="46">
  <si>
    <t>Atendimento Urgência/Emergência</t>
  </si>
  <si>
    <t>%</t>
  </si>
  <si>
    <t>Clinica Médica</t>
  </si>
  <si>
    <t>Ortopedia</t>
  </si>
  <si>
    <t>Clínica Obstétrica/Ginecológica</t>
  </si>
  <si>
    <t>TOTAL</t>
  </si>
  <si>
    <t>INTERNAÇÕES</t>
  </si>
  <si>
    <t>Maternidade</t>
  </si>
  <si>
    <t>Neonatologia</t>
  </si>
  <si>
    <t>Pediatria</t>
  </si>
  <si>
    <t>UMTS</t>
  </si>
  <si>
    <t>PSI</t>
  </si>
  <si>
    <t>PRONTO-SOCORRO</t>
  </si>
  <si>
    <t>Janeiro</t>
  </si>
  <si>
    <t>Fevereiro</t>
  </si>
  <si>
    <t>Março</t>
  </si>
  <si>
    <t>Abril</t>
  </si>
  <si>
    <t>Maio</t>
  </si>
  <si>
    <t>Junho</t>
  </si>
  <si>
    <t>TOTAL ACUMULADO</t>
  </si>
  <si>
    <t>Contratado</t>
  </si>
  <si>
    <t>Realizado</t>
  </si>
  <si>
    <t>Internação</t>
  </si>
  <si>
    <t>UPA</t>
  </si>
  <si>
    <t>SUEMTS</t>
  </si>
  <si>
    <t>ESPECIALIDADES / PORTA</t>
  </si>
  <si>
    <t>ESPECIALIDADES / INTERNAÇÃO</t>
  </si>
  <si>
    <t>Julho</t>
  </si>
  <si>
    <t>Agosto</t>
  </si>
  <si>
    <t>Setembro</t>
  </si>
  <si>
    <t>Outubro</t>
  </si>
  <si>
    <t>Novembro</t>
  </si>
  <si>
    <t>Dezembro</t>
  </si>
  <si>
    <t>Clinica Obstétrica/Ginecológica</t>
  </si>
  <si>
    <t>1º Trimestre 2017</t>
  </si>
  <si>
    <t>2º Trimestre 2017</t>
  </si>
  <si>
    <t>3º Trimestre 2017</t>
  </si>
  <si>
    <t>4º Trimestre 2017</t>
  </si>
  <si>
    <t>PRODUÇÃO 2017</t>
  </si>
  <si>
    <t>PRONTOS SOCORROS MUNICIPAIS DE TABOÃO DA SERRA</t>
  </si>
  <si>
    <t>SPDM - ASSOCIAÇÃO PAULISTA PARA O DESENVOLVIMENTO DA MEDICINA</t>
  </si>
  <si>
    <t>1º Semestre</t>
  </si>
  <si>
    <t>2º Semestre</t>
  </si>
  <si>
    <t>Total do Ano</t>
  </si>
  <si>
    <t>PRODUÇÃO ASSISTENCIAL 2017</t>
  </si>
  <si>
    <t>Fonte:  Prestação de Contas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</si>
</sst>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;\-#,##0.00\ ;\-#\ ;@\ "/>
    <numFmt numFmtId="165" formatCode="_(* #,##0.00_);_(* \(#,##0.00\);_(* \-??_);_(@_)"/>
    <numFmt numFmtId="166" formatCode="#,##0.0"/>
    <numFmt numFmtId="167" formatCode="0.0%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A5A5A5"/>
        <bgColor rgb="FFBFBFBF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rgb="FFFFCC99"/>
      </patternFill>
    </fill>
    <fill>
      <patternFill patternType="solid">
        <fgColor theme="8" tint="-0.49998474074526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/>
    <xf numFmtId="0" fontId="3" fillId="0" borderId="0"/>
    <xf numFmtId="164" fontId="2" fillId="0" borderId="0"/>
    <xf numFmtId="0" fontId="7" fillId="0" borderId="0"/>
    <xf numFmtId="9" fontId="7" fillId="0" borderId="0" applyFill="0" applyBorder="0" applyAlignment="0" applyProtection="0"/>
    <xf numFmtId="0" fontId="8" fillId="0" borderId="0"/>
    <xf numFmtId="0" fontId="9" fillId="0" borderId="0"/>
    <xf numFmtId="0" fontId="10" fillId="0" borderId="1" applyNumberFormat="0" applyFill="0" applyAlignment="0" applyProtection="0"/>
    <xf numFmtId="165" fontId="9" fillId="0" borderId="0"/>
    <xf numFmtId="0" fontId="12" fillId="0" borderId="0">
      <alignment horizontal="center"/>
    </xf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7" fillId="0" borderId="0"/>
    <xf numFmtId="0" fontId="15" fillId="0" borderId="0"/>
    <xf numFmtId="0" fontId="16" fillId="4" borderId="0"/>
    <xf numFmtId="0" fontId="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3" borderId="0" applyNumberFormat="0" applyBorder="0" applyAlignment="0" applyProtection="0"/>
    <xf numFmtId="0" fontId="21" fillId="18" borderId="2" applyNumberFormat="0" applyAlignment="0" applyProtection="0"/>
    <xf numFmtId="0" fontId="22" fillId="19" borderId="3" applyNumberFormat="0" applyAlignment="0" applyProtection="0"/>
    <xf numFmtId="0" fontId="23" fillId="0" borderId="4" applyNumberFormat="0" applyFill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4" fillId="9" borderId="2" applyNumberFormat="0" applyAlignment="0" applyProtection="0"/>
    <xf numFmtId="0" fontId="25" fillId="6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5" applyNumberFormat="0" applyAlignment="0" applyProtection="0"/>
    <xf numFmtId="9" fontId="7" fillId="0" borderId="0" applyFill="0" applyBorder="0" applyAlignment="0" applyProtection="0"/>
    <xf numFmtId="0" fontId="27" fillId="18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9" fontId="2" fillId="0" borderId="0"/>
    <xf numFmtId="0" fontId="14" fillId="0" borderId="0"/>
    <xf numFmtId="0" fontId="34" fillId="0" borderId="0" applyBorder="0" applyProtection="0"/>
    <xf numFmtId="0" fontId="15" fillId="0" borderId="0"/>
  </cellStyleXfs>
  <cellXfs count="114">
    <xf numFmtId="0" fontId="0" fillId="0" borderId="0" xfId="0"/>
    <xf numFmtId="0" fontId="17" fillId="2" borderId="0" xfId="0" applyFont="1" applyFill="1"/>
    <xf numFmtId="166" fontId="17" fillId="2" borderId="0" xfId="0" applyNumberFormat="1" applyFont="1" applyFill="1"/>
    <xf numFmtId="0" fontId="40" fillId="0" borderId="0" xfId="0" applyFont="1" applyAlignment="1">
      <alignment horizontal="center" vertical="center"/>
    </xf>
    <xf numFmtId="0" fontId="5" fillId="31" borderId="12" xfId="2" applyFont="1" applyFill="1" applyBorder="1" applyAlignment="1" applyProtection="1">
      <alignment horizont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7" fillId="0" borderId="0" xfId="0" applyFont="1" applyFill="1" applyBorder="1"/>
    <xf numFmtId="0" fontId="42" fillId="0" borderId="0" xfId="2" applyFont="1" applyBorder="1" applyAlignment="1">
      <alignment horizontal="center" vertical="center"/>
    </xf>
    <xf numFmtId="166" fontId="17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 applyProtection="1">
      <alignment horizontal="center" vertical="center"/>
    </xf>
    <xf numFmtId="166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>
      <alignment horizontal="center" vertical="center"/>
    </xf>
    <xf numFmtId="3" fontId="6" fillId="0" borderId="0" xfId="2" applyNumberFormat="1" applyFont="1" applyFill="1" applyBorder="1" applyAlignment="1" applyProtection="1">
      <alignment horizontal="center" vertical="center"/>
      <protection locked="0"/>
    </xf>
    <xf numFmtId="3" fontId="6" fillId="0" borderId="0" xfId="2" applyNumberFormat="1" applyFont="1" applyFill="1" applyBorder="1" applyAlignment="1" applyProtection="1">
      <alignment horizontal="center" vertical="center"/>
    </xf>
    <xf numFmtId="167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1" fontId="5" fillId="2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3" fontId="17" fillId="2" borderId="0" xfId="0" applyNumberFormat="1" applyFont="1" applyFill="1"/>
    <xf numFmtId="0" fontId="5" fillId="32" borderId="15" xfId="2" applyFont="1" applyFill="1" applyBorder="1" applyAlignment="1" applyProtection="1">
      <alignment horizontal="center"/>
    </xf>
    <xf numFmtId="9" fontId="6" fillId="0" borderId="15" xfId="2" applyNumberFormat="1" applyFont="1" applyBorder="1" applyAlignment="1" applyProtection="1">
      <alignment horizontal="center" vertical="center"/>
    </xf>
    <xf numFmtId="0" fontId="17" fillId="0" borderId="0" xfId="0" applyFont="1" applyFill="1"/>
    <xf numFmtId="0" fontId="43" fillId="0" borderId="14" xfId="0" applyFont="1" applyBorder="1" applyAlignment="1" applyProtection="1">
      <alignment vertical="center"/>
    </xf>
    <xf numFmtId="0" fontId="5" fillId="30" borderId="10" xfId="2" applyFont="1" applyFill="1" applyBorder="1" applyAlignment="1" applyProtection="1">
      <alignment horizontal="center"/>
    </xf>
    <xf numFmtId="3" fontId="6" fillId="0" borderId="10" xfId="2" applyNumberFormat="1" applyFont="1" applyFill="1" applyBorder="1" applyAlignment="1" applyProtection="1">
      <alignment horizontal="center" vertical="center"/>
    </xf>
    <xf numFmtId="0" fontId="5" fillId="30" borderId="16" xfId="2" applyFont="1" applyFill="1" applyBorder="1" applyAlignment="1" applyProtection="1">
      <alignment horizontal="center"/>
    </xf>
    <xf numFmtId="0" fontId="5" fillId="31" borderId="16" xfId="2" applyFont="1" applyFill="1" applyBorder="1" applyAlignment="1" applyProtection="1">
      <alignment horizontal="center"/>
    </xf>
    <xf numFmtId="0" fontId="5" fillId="32" borderId="16" xfId="2" applyFont="1" applyFill="1" applyBorder="1" applyAlignment="1" applyProtection="1">
      <alignment horizontal="center"/>
    </xf>
    <xf numFmtId="0" fontId="5" fillId="0" borderId="16" xfId="2" applyFont="1" applyFill="1" applyBorder="1" applyAlignment="1" applyProtection="1">
      <alignment horizontal="center"/>
    </xf>
    <xf numFmtId="3" fontId="5" fillId="26" borderId="16" xfId="2" applyNumberFormat="1" applyFont="1" applyFill="1" applyBorder="1" applyAlignment="1" applyProtection="1">
      <alignment horizontal="center" vertical="center"/>
    </xf>
    <xf numFmtId="9" fontId="5" fillId="2" borderId="16" xfId="2" applyNumberFormat="1" applyFont="1" applyFill="1" applyBorder="1" applyAlignment="1" applyProtection="1">
      <alignment horizontal="center" vertical="center"/>
    </xf>
    <xf numFmtId="3" fontId="5" fillId="0" borderId="16" xfId="2" applyNumberFormat="1" applyFont="1" applyFill="1" applyBorder="1" applyAlignment="1" applyProtection="1">
      <alignment horizontal="center" vertical="center"/>
    </xf>
    <xf numFmtId="3" fontId="6" fillId="0" borderId="16" xfId="2" applyNumberFormat="1" applyFont="1" applyFill="1" applyBorder="1" applyAlignment="1" applyProtection="1">
      <alignment horizontal="center" vertical="center"/>
    </xf>
    <xf numFmtId="0" fontId="4" fillId="29" borderId="17" xfId="0" applyFont="1" applyFill="1" applyBorder="1" applyAlignment="1" applyProtection="1">
      <alignment horizontal="center" vertical="center"/>
    </xf>
    <xf numFmtId="0" fontId="5" fillId="30" borderId="16" xfId="2" applyFont="1" applyFill="1" applyBorder="1" applyAlignment="1">
      <alignment horizontal="center"/>
    </xf>
    <xf numFmtId="0" fontId="5" fillId="31" borderId="16" xfId="2" applyFont="1" applyFill="1" applyBorder="1" applyAlignment="1">
      <alignment horizontal="center"/>
    </xf>
    <xf numFmtId="0" fontId="5" fillId="32" borderId="16" xfId="2" applyFont="1" applyFill="1" applyBorder="1" applyAlignment="1">
      <alignment horizontal="center"/>
    </xf>
    <xf numFmtId="3" fontId="6" fillId="0" borderId="16" xfId="2" applyNumberFormat="1" applyFont="1" applyFill="1" applyBorder="1" applyAlignment="1" applyProtection="1">
      <alignment horizontal="center" vertical="center"/>
      <protection locked="0"/>
    </xf>
    <xf numFmtId="167" fontId="6" fillId="0" borderId="16" xfId="1" applyNumberFormat="1" applyFont="1" applyFill="1" applyBorder="1" applyAlignment="1" applyProtection="1">
      <alignment horizontal="center" vertical="center"/>
    </xf>
    <xf numFmtId="0" fontId="5" fillId="0" borderId="16" xfId="2" applyFont="1" applyBorder="1" applyAlignment="1">
      <alignment horizontal="center" vertical="center"/>
    </xf>
    <xf numFmtId="9" fontId="6" fillId="0" borderId="16" xfId="1" applyNumberFormat="1" applyFont="1" applyFill="1" applyBorder="1" applyAlignment="1" applyProtection="1">
      <alignment horizontal="center" vertical="center"/>
    </xf>
    <xf numFmtId="3" fontId="11" fillId="0" borderId="16" xfId="2" applyNumberFormat="1" applyFont="1" applyFill="1" applyBorder="1" applyAlignment="1">
      <alignment horizontal="center" vertical="center"/>
    </xf>
    <xf numFmtId="3" fontId="6" fillId="0" borderId="16" xfId="2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/>
    <xf numFmtId="0" fontId="17" fillId="0" borderId="19" xfId="0" applyFont="1" applyFill="1" applyBorder="1" applyAlignment="1"/>
    <xf numFmtId="3" fontId="5" fillId="34" borderId="16" xfId="2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29" borderId="16" xfId="0" applyFont="1" applyFill="1" applyBorder="1" applyAlignment="1">
      <alignment horizontal="center" vertical="center"/>
    </xf>
    <xf numFmtId="3" fontId="5" fillId="33" borderId="16" xfId="2" applyNumberFormat="1" applyFont="1" applyFill="1" applyBorder="1" applyAlignment="1" applyProtection="1">
      <alignment horizontal="center" vertical="center"/>
    </xf>
    <xf numFmtId="167" fontId="5" fillId="33" borderId="16" xfId="1" applyNumberFormat="1" applyFont="1" applyFill="1" applyBorder="1" applyAlignment="1" applyProtection="1">
      <alignment horizontal="center" vertical="center"/>
    </xf>
    <xf numFmtId="9" fontId="5" fillId="33" borderId="16" xfId="1" applyNumberFormat="1" applyFont="1" applyFill="1" applyBorder="1" applyAlignment="1" applyProtection="1">
      <alignment horizontal="center" vertical="center"/>
    </xf>
    <xf numFmtId="9" fontId="6" fillId="0" borderId="16" xfId="1" applyFont="1" applyFill="1" applyBorder="1" applyAlignment="1" applyProtection="1">
      <alignment horizontal="center" vertical="center"/>
    </xf>
    <xf numFmtId="9" fontId="5" fillId="33" borderId="16" xfId="1" applyFont="1" applyFill="1" applyBorder="1" applyAlignment="1" applyProtection="1">
      <alignment horizontal="center" vertical="center"/>
    </xf>
    <xf numFmtId="3" fontId="11" fillId="0" borderId="16" xfId="2" applyNumberFormat="1" applyFont="1" applyFill="1" applyBorder="1" applyAlignment="1" applyProtection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29" borderId="19" xfId="0" applyFont="1" applyFill="1" applyBorder="1" applyAlignment="1">
      <alignment horizontal="center" vertical="center"/>
    </xf>
    <xf numFmtId="0" fontId="0" fillId="0" borderId="24" xfId="0" applyBorder="1" applyProtection="1"/>
    <xf numFmtId="0" fontId="0" fillId="0" borderId="0" xfId="0" applyBorder="1" applyProtection="1"/>
    <xf numFmtId="0" fontId="44" fillId="0" borderId="0" xfId="0" applyFont="1"/>
    <xf numFmtId="0" fontId="44" fillId="0" borderId="0" xfId="0" applyFont="1" applyAlignment="1">
      <alignment horizontal="center"/>
    </xf>
    <xf numFmtId="0" fontId="46" fillId="30" borderId="32" xfId="2" applyFont="1" applyFill="1" applyBorder="1" applyAlignment="1" applyProtection="1">
      <alignment horizontal="center"/>
    </xf>
    <xf numFmtId="0" fontId="46" fillId="31" borderId="32" xfId="2" applyFont="1" applyFill="1" applyBorder="1" applyAlignment="1" applyProtection="1">
      <alignment horizontal="center"/>
    </xf>
    <xf numFmtId="0" fontId="46" fillId="31" borderId="33" xfId="2" applyFont="1" applyFill="1" applyBorder="1" applyAlignment="1" applyProtection="1">
      <alignment horizontal="center"/>
    </xf>
    <xf numFmtId="0" fontId="47" fillId="0" borderId="34" xfId="2" applyFont="1" applyBorder="1" applyAlignment="1">
      <alignment horizontal="left" vertical="center"/>
    </xf>
    <xf numFmtId="3" fontId="44" fillId="0" borderId="32" xfId="0" applyNumberFormat="1" applyFont="1" applyBorder="1" applyAlignment="1">
      <alignment horizontal="center"/>
    </xf>
    <xf numFmtId="3" fontId="47" fillId="0" borderId="32" xfId="2" applyNumberFormat="1" applyFont="1" applyFill="1" applyBorder="1" applyAlignment="1" applyProtection="1">
      <alignment horizontal="center" vertical="center"/>
    </xf>
    <xf numFmtId="3" fontId="47" fillId="0" borderId="33" xfId="2" applyNumberFormat="1" applyFont="1" applyFill="1" applyBorder="1" applyAlignment="1" applyProtection="1">
      <alignment horizontal="center" vertical="center"/>
    </xf>
    <xf numFmtId="3" fontId="44" fillId="0" borderId="32" xfId="0" applyNumberFormat="1" applyFont="1" applyFill="1" applyBorder="1" applyAlignment="1">
      <alignment horizontal="center"/>
    </xf>
    <xf numFmtId="0" fontId="38" fillId="36" borderId="35" xfId="0" applyFont="1" applyFill="1" applyBorder="1" applyAlignment="1">
      <alignment horizontal="center" vertical="center"/>
    </xf>
    <xf numFmtId="3" fontId="38" fillId="36" borderId="36" xfId="0" applyNumberFormat="1" applyFont="1" applyFill="1" applyBorder="1" applyAlignment="1">
      <alignment horizontal="center" vertical="center"/>
    </xf>
    <xf numFmtId="3" fontId="38" fillId="36" borderId="37" xfId="0" applyNumberFormat="1" applyFont="1" applyFill="1" applyBorder="1" applyAlignment="1">
      <alignment horizontal="center" vertical="center"/>
    </xf>
    <xf numFmtId="3" fontId="44" fillId="0" borderId="0" xfId="0" applyNumberFormat="1" applyFont="1"/>
    <xf numFmtId="0" fontId="44" fillId="0" borderId="38" xfId="0" applyFont="1" applyBorder="1"/>
    <xf numFmtId="0" fontId="44" fillId="0" borderId="0" xfId="0" applyFont="1" applyBorder="1"/>
    <xf numFmtId="0" fontId="44" fillId="0" borderId="39" xfId="0" applyFont="1" applyBorder="1"/>
    <xf numFmtId="0" fontId="48" fillId="0" borderId="0" xfId="0" applyFont="1"/>
    <xf numFmtId="0" fontId="43" fillId="0" borderId="17" xfId="0" applyFont="1" applyBorder="1" applyAlignment="1" applyProtection="1">
      <alignment horizontal="center" vertical="center"/>
    </xf>
    <xf numFmtId="0" fontId="43" fillId="0" borderId="18" xfId="0" applyFont="1" applyBorder="1" applyAlignment="1" applyProtection="1">
      <alignment horizontal="center" vertical="center"/>
    </xf>
    <xf numFmtId="0" fontId="43" fillId="0" borderId="19" xfId="0" applyFont="1" applyBorder="1" applyAlignment="1" applyProtection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38" fillId="35" borderId="16" xfId="0" applyFont="1" applyFill="1" applyBorder="1" applyAlignment="1" applyProtection="1">
      <alignment horizontal="center" vertical="center"/>
    </xf>
    <xf numFmtId="0" fontId="4" fillId="29" borderId="16" xfId="0" applyFont="1" applyFill="1" applyBorder="1" applyAlignment="1" applyProtection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1" fontId="39" fillId="0" borderId="18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" fontId="35" fillId="0" borderId="19" xfId="0" applyNumberFormat="1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center"/>
    </xf>
    <xf numFmtId="3" fontId="6" fillId="28" borderId="16" xfId="2" applyNumberFormat="1" applyFont="1" applyFill="1" applyBorder="1" applyAlignment="1" applyProtection="1">
      <alignment horizontal="center" vertical="center"/>
      <protection locked="0"/>
    </xf>
    <xf numFmtId="0" fontId="42" fillId="0" borderId="16" xfId="2" applyFont="1" applyBorder="1" applyAlignment="1">
      <alignment horizontal="center" vertical="center"/>
    </xf>
    <xf numFmtId="0" fontId="4" fillId="29" borderId="19" xfId="0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center" vertical="center"/>
    </xf>
    <xf numFmtId="0" fontId="42" fillId="0" borderId="19" xfId="2" applyFont="1" applyBorder="1" applyAlignment="1">
      <alignment horizontal="center" vertical="center"/>
    </xf>
    <xf numFmtId="3" fontId="6" fillId="28" borderId="16" xfId="2" applyNumberFormat="1" applyFont="1" applyFill="1" applyBorder="1" applyAlignment="1">
      <alignment horizontal="center" vertical="center"/>
    </xf>
    <xf numFmtId="3" fontId="11" fillId="28" borderId="22" xfId="2" applyNumberFormat="1" applyFont="1" applyFill="1" applyBorder="1" applyAlignment="1">
      <alignment horizontal="center" vertical="center"/>
    </xf>
    <xf numFmtId="3" fontId="11" fillId="28" borderId="20" xfId="2" applyNumberFormat="1" applyFont="1" applyFill="1" applyBorder="1" applyAlignment="1">
      <alignment horizontal="center" vertical="center"/>
    </xf>
    <xf numFmtId="3" fontId="11" fillId="28" borderId="13" xfId="2" applyNumberFormat="1" applyFont="1" applyFill="1" applyBorder="1" applyAlignment="1">
      <alignment horizontal="center" vertical="center"/>
    </xf>
    <xf numFmtId="3" fontId="11" fillId="28" borderId="21" xfId="2" applyNumberFormat="1" applyFont="1" applyFill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/>
    </xf>
    <xf numFmtId="0" fontId="38" fillId="36" borderId="28" xfId="0" applyFont="1" applyFill="1" applyBorder="1" applyAlignment="1">
      <alignment horizontal="center" vertical="center"/>
    </xf>
    <xf numFmtId="0" fontId="38" fillId="36" borderId="31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/>
    </xf>
    <xf numFmtId="0" fontId="45" fillId="36" borderId="3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</cellXfs>
  <cellStyles count="67">
    <cellStyle name="20% - Ênfase1 2" xfId="22" xr:uid="{00000000-0005-0000-0000-000000000000}"/>
    <cellStyle name="20% - Ênfase2 2" xfId="23" xr:uid="{00000000-0005-0000-0000-000001000000}"/>
    <cellStyle name="20% - Ênfase3 2" xfId="24" xr:uid="{00000000-0005-0000-0000-000002000000}"/>
    <cellStyle name="20% - Ênfase4 2" xfId="25" xr:uid="{00000000-0005-0000-0000-000003000000}"/>
    <cellStyle name="20% - Ênfase5 2" xfId="26" xr:uid="{00000000-0005-0000-0000-000004000000}"/>
    <cellStyle name="20% - Ênfase6 2" xfId="27" xr:uid="{00000000-0005-0000-0000-000005000000}"/>
    <cellStyle name="40% - Ênfase1 2" xfId="28" xr:uid="{00000000-0005-0000-0000-000006000000}"/>
    <cellStyle name="40% - Ênfase2 2" xfId="29" xr:uid="{00000000-0005-0000-0000-000007000000}"/>
    <cellStyle name="40% - Ênfase3 2" xfId="30" xr:uid="{00000000-0005-0000-0000-000008000000}"/>
    <cellStyle name="40% - Ênfase4 2" xfId="31" xr:uid="{00000000-0005-0000-0000-000009000000}"/>
    <cellStyle name="40% - Ênfase5 2" xfId="32" xr:uid="{00000000-0005-0000-0000-00000A000000}"/>
    <cellStyle name="40% - Ênfase6 2" xfId="33" xr:uid="{00000000-0005-0000-0000-00000B000000}"/>
    <cellStyle name="60% - Ênfase1 2" xfId="34" xr:uid="{00000000-0005-0000-0000-00000C000000}"/>
    <cellStyle name="60% - Ênfase2 2" xfId="35" xr:uid="{00000000-0005-0000-0000-00000D000000}"/>
    <cellStyle name="60% - Ênfase3 2" xfId="36" xr:uid="{00000000-0005-0000-0000-00000E000000}"/>
    <cellStyle name="60% - Ênfase4 2" xfId="37" xr:uid="{00000000-0005-0000-0000-00000F000000}"/>
    <cellStyle name="60% - Ênfase5 2" xfId="38" xr:uid="{00000000-0005-0000-0000-000010000000}"/>
    <cellStyle name="60% - Ênfase6 2" xfId="39" xr:uid="{00000000-0005-0000-0000-000011000000}"/>
    <cellStyle name="Bom 2" xfId="40" xr:uid="{00000000-0005-0000-0000-000012000000}"/>
    <cellStyle name="Cálculo 2" xfId="41" xr:uid="{00000000-0005-0000-0000-000013000000}"/>
    <cellStyle name="Célula de Verificação 2" xfId="42" xr:uid="{00000000-0005-0000-0000-000014000000}"/>
    <cellStyle name="Célula Vinculada 2" xfId="43" xr:uid="{00000000-0005-0000-0000-000015000000}"/>
    <cellStyle name="Ênfase1 2" xfId="44" xr:uid="{00000000-0005-0000-0000-000016000000}"/>
    <cellStyle name="Ênfase2 2" xfId="45" xr:uid="{00000000-0005-0000-0000-000017000000}"/>
    <cellStyle name="Ênfase3 2" xfId="46" xr:uid="{00000000-0005-0000-0000-000018000000}"/>
    <cellStyle name="Ênfase4 2" xfId="47" xr:uid="{00000000-0005-0000-0000-000019000000}"/>
    <cellStyle name="Ênfase5 2" xfId="48" xr:uid="{00000000-0005-0000-0000-00001A000000}"/>
    <cellStyle name="Ênfase6 2" xfId="49" xr:uid="{00000000-0005-0000-0000-00001B000000}"/>
    <cellStyle name="Entrada 2" xfId="50" xr:uid="{00000000-0005-0000-0000-00001C000000}"/>
    <cellStyle name="Estilo 1" xfId="12" xr:uid="{00000000-0005-0000-0000-00001D000000}"/>
    <cellStyle name="Incorreto 2" xfId="51" xr:uid="{00000000-0005-0000-0000-00001E000000}"/>
    <cellStyle name="Neutra 2" xfId="52" xr:uid="{00000000-0005-0000-0000-00001F000000}"/>
    <cellStyle name="Normal" xfId="0" builtinId="0"/>
    <cellStyle name="Normal 2" xfId="2" xr:uid="{00000000-0005-0000-0000-000021000000}"/>
    <cellStyle name="Normal 2 2" xfId="8" xr:uid="{00000000-0005-0000-0000-000022000000}"/>
    <cellStyle name="Normal 2 2 2" xfId="14" xr:uid="{00000000-0005-0000-0000-000023000000}"/>
    <cellStyle name="Normal 2 3" xfId="13" xr:uid="{00000000-0005-0000-0000-000024000000}"/>
    <cellStyle name="Normal 2 3 2" xfId="21" xr:uid="{00000000-0005-0000-0000-000025000000}"/>
    <cellStyle name="Normal 2 4" xfId="17" xr:uid="{00000000-0005-0000-0000-000026000000}"/>
    <cellStyle name="Normal 2 4 2" xfId="64" xr:uid="{00000000-0005-0000-0000-000027000000}"/>
    <cellStyle name="Normal 2 5" xfId="19" xr:uid="{00000000-0005-0000-0000-000028000000}"/>
    <cellStyle name="Normal 3" xfId="6" xr:uid="{00000000-0005-0000-0000-000029000000}"/>
    <cellStyle name="Normal 3 2" xfId="15" xr:uid="{00000000-0005-0000-0000-00002A000000}"/>
    <cellStyle name="Normal 3 3" xfId="18" xr:uid="{00000000-0005-0000-0000-00002B000000}"/>
    <cellStyle name="Normal 4" xfId="16" xr:uid="{00000000-0005-0000-0000-00002C000000}"/>
    <cellStyle name="Normal 4 2" xfId="66" xr:uid="{00000000-0005-0000-0000-00002D000000}"/>
    <cellStyle name="Nota 2" xfId="53" xr:uid="{00000000-0005-0000-0000-00002E000000}"/>
    <cellStyle name="Porcentagem" xfId="1" builtinId="5"/>
    <cellStyle name="Porcentagem 2" xfId="3" xr:uid="{00000000-0005-0000-0000-000030000000}"/>
    <cellStyle name="Porcentagem 2 2" xfId="63" xr:uid="{00000000-0005-0000-0000-000031000000}"/>
    <cellStyle name="Porcentagem 2 3" xfId="54" xr:uid="{00000000-0005-0000-0000-000032000000}"/>
    <cellStyle name="Porcentagem 3" xfId="7" xr:uid="{00000000-0005-0000-0000-000033000000}"/>
    <cellStyle name="Saída 2" xfId="55" xr:uid="{00000000-0005-0000-0000-000034000000}"/>
    <cellStyle name="TableStyleLight1" xfId="4" xr:uid="{00000000-0005-0000-0000-000035000000}"/>
    <cellStyle name="TableStyleLight1 2" xfId="9" xr:uid="{00000000-0005-0000-0000-000036000000}"/>
    <cellStyle name="TableStyleLight1 3" xfId="20" xr:uid="{00000000-0005-0000-0000-000037000000}"/>
    <cellStyle name="Texto de Aviso 2" xfId="56" xr:uid="{00000000-0005-0000-0000-000038000000}"/>
    <cellStyle name="Texto Explicativo 2" xfId="57" xr:uid="{00000000-0005-0000-0000-000039000000}"/>
    <cellStyle name="Texto Explicativo 2 2" xfId="65" xr:uid="{00000000-0005-0000-0000-00003A000000}"/>
    <cellStyle name="Título 1 1" xfId="10" xr:uid="{00000000-0005-0000-0000-00003B000000}"/>
    <cellStyle name="Título 1 2" xfId="58" xr:uid="{00000000-0005-0000-0000-00003C000000}"/>
    <cellStyle name="Título 2 2" xfId="59" xr:uid="{00000000-0005-0000-0000-00003D000000}"/>
    <cellStyle name="Título 3 2" xfId="60" xr:uid="{00000000-0005-0000-0000-00003E000000}"/>
    <cellStyle name="Título 4 2" xfId="61" xr:uid="{00000000-0005-0000-0000-00003F000000}"/>
    <cellStyle name="Total 2" xfId="62" xr:uid="{00000000-0005-0000-0000-000040000000}"/>
    <cellStyle name="Vírgula 2" xfId="5" xr:uid="{00000000-0005-0000-0000-000041000000}"/>
    <cellStyle name="Vírgula 2 2" xfId="11" xr:uid="{00000000-0005-0000-0000-000042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19050</xdr:rowOff>
    </xdr:from>
    <xdr:ext cx="0" cy="390525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10466070"/>
          <a:ext cx="0" cy="3905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0</xdr:row>
      <xdr:rowOff>7620</xdr:rowOff>
    </xdr:from>
    <xdr:to>
      <xdr:col>2</xdr:col>
      <xdr:colOff>1038860</xdr:colOff>
      <xdr:row>2</xdr:row>
      <xdr:rowOff>58504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7620"/>
          <a:ext cx="596900" cy="56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81"/>
  <sheetViews>
    <sheetView showGridLines="0" view="pageBreakPreview" topLeftCell="A43" zoomScaleNormal="100" zoomScaleSheetLayoutView="100" workbookViewId="0">
      <selection activeCell="C45" activeCellId="1" sqref="I88 C45"/>
    </sheetView>
  </sheetViews>
  <sheetFormatPr defaultColWidth="9.140625" defaultRowHeight="11.25"/>
  <cols>
    <col min="1" max="1" width="7.85546875" style="1" customWidth="1"/>
    <col min="2" max="2" width="24.42578125" style="1" customWidth="1"/>
    <col min="3" max="19" width="7.85546875" style="1" customWidth="1"/>
    <col min="20" max="20" width="7" style="1" customWidth="1"/>
    <col min="21" max="21" width="1.28515625" style="1" customWidth="1"/>
    <col min="22" max="23" width="8.28515625" style="1" customWidth="1"/>
    <col min="24" max="16384" width="9.140625" style="1"/>
  </cols>
  <sheetData>
    <row r="1" spans="1:2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5.75" customHeight="1">
      <c r="A2" s="89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>
        <v>2017</v>
      </c>
      <c r="W2" s="92"/>
    </row>
    <row r="3" spans="1:23">
      <c r="B3" s="3"/>
      <c r="C3" s="93" t="s">
        <v>34</v>
      </c>
      <c r="D3" s="93"/>
      <c r="E3" s="93"/>
      <c r="F3" s="93"/>
      <c r="G3" s="93"/>
      <c r="H3" s="93"/>
      <c r="I3" s="93"/>
      <c r="J3" s="93"/>
      <c r="K3" s="93"/>
      <c r="L3" s="93" t="s">
        <v>35</v>
      </c>
      <c r="M3" s="93"/>
      <c r="N3" s="93"/>
      <c r="O3" s="93"/>
      <c r="P3" s="93"/>
      <c r="Q3" s="93"/>
      <c r="R3" s="93"/>
      <c r="S3" s="93"/>
      <c r="T3" s="93"/>
    </row>
    <row r="4" spans="1:23">
      <c r="A4" s="94" t="s">
        <v>10</v>
      </c>
      <c r="B4" s="95" t="s">
        <v>12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3">
      <c r="A5" s="94"/>
      <c r="B5" s="96" t="s">
        <v>0</v>
      </c>
      <c r="C5" s="97" t="s">
        <v>13</v>
      </c>
      <c r="D5" s="97"/>
      <c r="E5" s="97"/>
      <c r="F5" s="97" t="s">
        <v>14</v>
      </c>
      <c r="G5" s="97"/>
      <c r="H5" s="97"/>
      <c r="I5" s="97" t="s">
        <v>15</v>
      </c>
      <c r="J5" s="97"/>
      <c r="K5" s="97"/>
      <c r="L5" s="97" t="s">
        <v>16</v>
      </c>
      <c r="M5" s="97"/>
      <c r="N5" s="97"/>
      <c r="O5" s="97" t="s">
        <v>17</v>
      </c>
      <c r="P5" s="97"/>
      <c r="Q5" s="97"/>
      <c r="R5" s="97" t="s">
        <v>18</v>
      </c>
      <c r="S5" s="97"/>
      <c r="T5" s="97"/>
      <c r="V5" s="88" t="s">
        <v>19</v>
      </c>
      <c r="W5" s="88"/>
    </row>
    <row r="6" spans="1:23">
      <c r="A6" s="94"/>
      <c r="B6" s="96"/>
      <c r="C6" s="39" t="s">
        <v>20</v>
      </c>
      <c r="D6" s="40" t="s">
        <v>21</v>
      </c>
      <c r="E6" s="41" t="s">
        <v>1</v>
      </c>
      <c r="F6" s="39" t="s">
        <v>20</v>
      </c>
      <c r="G6" s="40" t="s">
        <v>21</v>
      </c>
      <c r="H6" s="41" t="s">
        <v>1</v>
      </c>
      <c r="I6" s="39" t="s">
        <v>20</v>
      </c>
      <c r="J6" s="40" t="s">
        <v>21</v>
      </c>
      <c r="K6" s="41" t="s">
        <v>1</v>
      </c>
      <c r="L6" s="39" t="s">
        <v>20</v>
      </c>
      <c r="M6" s="40" t="s">
        <v>21</v>
      </c>
      <c r="N6" s="41" t="s">
        <v>1</v>
      </c>
      <c r="O6" s="39" t="s">
        <v>20</v>
      </c>
      <c r="P6" s="40" t="s">
        <v>21</v>
      </c>
      <c r="Q6" s="41" t="s">
        <v>1</v>
      </c>
      <c r="R6" s="39" t="s">
        <v>20</v>
      </c>
      <c r="S6" s="40" t="s">
        <v>21</v>
      </c>
      <c r="T6" s="41" t="s">
        <v>1</v>
      </c>
      <c r="V6" s="39" t="s">
        <v>20</v>
      </c>
      <c r="W6" s="31" t="s">
        <v>21</v>
      </c>
    </row>
    <row r="7" spans="1:23">
      <c r="A7" s="94"/>
      <c r="B7" s="59" t="s">
        <v>2</v>
      </c>
      <c r="C7" s="42">
        <v>12600</v>
      </c>
      <c r="D7" s="37">
        <v>13540</v>
      </c>
      <c r="E7" s="43">
        <f>D7/C7</f>
        <v>1.0746031746031746</v>
      </c>
      <c r="F7" s="42">
        <v>12600</v>
      </c>
      <c r="G7" s="37">
        <v>13790</v>
      </c>
      <c r="H7" s="43">
        <f>G7/F7</f>
        <v>1.0944444444444446</v>
      </c>
      <c r="I7" s="42">
        <v>12600</v>
      </c>
      <c r="J7" s="37">
        <v>14142</v>
      </c>
      <c r="K7" s="43">
        <f>J7/I7</f>
        <v>1.1223809523809525</v>
      </c>
      <c r="L7" s="42">
        <v>12600</v>
      </c>
      <c r="M7" s="37">
        <v>12744</v>
      </c>
      <c r="N7" s="43">
        <f>M7/L7</f>
        <v>1.0114285714285713</v>
      </c>
      <c r="O7" s="42">
        <v>12600</v>
      </c>
      <c r="P7" s="37">
        <v>13658</v>
      </c>
      <c r="Q7" s="43">
        <f>P7/O7</f>
        <v>1.083968253968254</v>
      </c>
      <c r="R7" s="42">
        <v>12600</v>
      </c>
      <c r="S7" s="37">
        <v>12647</v>
      </c>
      <c r="T7" s="43">
        <f>S7/R7</f>
        <v>1.0037301587301588</v>
      </c>
      <c r="V7" s="37">
        <f>SUM(C7,F7,I7,L7,O7,R7)</f>
        <v>75600</v>
      </c>
      <c r="W7" s="37">
        <f>SUM(D7,G7,J7,M7,P7,S7)</f>
        <v>80521</v>
      </c>
    </row>
    <row r="8" spans="1:23">
      <c r="A8" s="94"/>
      <c r="B8" s="59" t="s">
        <v>3</v>
      </c>
      <c r="C8" s="42">
        <v>3744</v>
      </c>
      <c r="D8" s="37">
        <v>3446</v>
      </c>
      <c r="E8" s="43">
        <f t="shared" ref="E8:E9" si="0">D8/C8</f>
        <v>0.92040598290598286</v>
      </c>
      <c r="F8" s="42">
        <v>3744</v>
      </c>
      <c r="G8" s="37">
        <v>3344</v>
      </c>
      <c r="H8" s="43">
        <f t="shared" ref="H8:H9" si="1">G8/F8</f>
        <v>0.89316239316239321</v>
      </c>
      <c r="I8" s="42">
        <v>3744</v>
      </c>
      <c r="J8" s="37">
        <v>3816</v>
      </c>
      <c r="K8" s="43">
        <f t="shared" ref="K8:K9" si="2">J8/I8</f>
        <v>1.0192307692307692</v>
      </c>
      <c r="L8" s="42">
        <v>3744</v>
      </c>
      <c r="M8" s="37">
        <v>3351</v>
      </c>
      <c r="N8" s="43">
        <f t="shared" ref="N8:N9" si="3">M8/L8</f>
        <v>0.89503205128205132</v>
      </c>
      <c r="O8" s="42">
        <v>3744</v>
      </c>
      <c r="P8" s="37">
        <v>3443</v>
      </c>
      <c r="Q8" s="43">
        <f t="shared" ref="Q8:Q10" si="4">P8/O8</f>
        <v>0.91960470085470081</v>
      </c>
      <c r="R8" s="42">
        <v>3744</v>
      </c>
      <c r="S8" s="37">
        <v>3015</v>
      </c>
      <c r="T8" s="43">
        <f t="shared" ref="T8:T10" si="5">S8/R8</f>
        <v>0.80528846153846156</v>
      </c>
      <c r="V8" s="37">
        <f t="shared" ref="V8:W9" si="6">SUM(C8,F8,I8,L8,O8,R8)</f>
        <v>22464</v>
      </c>
      <c r="W8" s="37">
        <f t="shared" si="6"/>
        <v>20415</v>
      </c>
    </row>
    <row r="9" spans="1:23">
      <c r="A9" s="94"/>
      <c r="B9" s="59" t="s">
        <v>4</v>
      </c>
      <c r="C9" s="42">
        <v>1680</v>
      </c>
      <c r="D9" s="37">
        <v>1790</v>
      </c>
      <c r="E9" s="43">
        <f t="shared" si="0"/>
        <v>1.0654761904761905</v>
      </c>
      <c r="F9" s="42">
        <v>1680</v>
      </c>
      <c r="G9" s="37">
        <v>1155</v>
      </c>
      <c r="H9" s="43">
        <f t="shared" si="1"/>
        <v>0.6875</v>
      </c>
      <c r="I9" s="42">
        <v>1680</v>
      </c>
      <c r="J9" s="37">
        <v>1816</v>
      </c>
      <c r="K9" s="43">
        <f t="shared" si="2"/>
        <v>1.0809523809523809</v>
      </c>
      <c r="L9" s="42">
        <v>1680</v>
      </c>
      <c r="M9" s="37">
        <v>1692</v>
      </c>
      <c r="N9" s="43">
        <f t="shared" si="3"/>
        <v>1.0071428571428571</v>
      </c>
      <c r="O9" s="42">
        <v>1680</v>
      </c>
      <c r="P9" s="37">
        <v>1726</v>
      </c>
      <c r="Q9" s="43">
        <f t="shared" si="4"/>
        <v>1.0273809523809523</v>
      </c>
      <c r="R9" s="42">
        <v>1680</v>
      </c>
      <c r="S9" s="37">
        <v>1818</v>
      </c>
      <c r="T9" s="43">
        <f t="shared" si="5"/>
        <v>1.0821428571428571</v>
      </c>
      <c r="V9" s="37">
        <f t="shared" si="6"/>
        <v>10080</v>
      </c>
      <c r="W9" s="37">
        <f>SUM(D9,G9,J9,M9,P9,S9)</f>
        <v>9997</v>
      </c>
    </row>
    <row r="10" spans="1:23">
      <c r="A10" s="94"/>
      <c r="B10" s="60" t="s">
        <v>5</v>
      </c>
      <c r="C10" s="53">
        <f>SUM(C7:C9)</f>
        <v>18024</v>
      </c>
      <c r="D10" s="53">
        <f t="shared" ref="D10:S10" si="7">SUM(D7:D9)</f>
        <v>18776</v>
      </c>
      <c r="E10" s="57">
        <f>D10/C10</f>
        <v>1.041722148246782</v>
      </c>
      <c r="F10" s="53">
        <f t="shared" si="7"/>
        <v>18024</v>
      </c>
      <c r="G10" s="53">
        <f t="shared" si="7"/>
        <v>18289</v>
      </c>
      <c r="H10" s="57">
        <f>G10/F10</f>
        <v>1.0147026187305814</v>
      </c>
      <c r="I10" s="53">
        <f t="shared" si="7"/>
        <v>18024</v>
      </c>
      <c r="J10" s="53">
        <f t="shared" si="7"/>
        <v>19774</v>
      </c>
      <c r="K10" s="57">
        <f>J10/I10</f>
        <v>1.0970927652019529</v>
      </c>
      <c r="L10" s="53">
        <f t="shared" si="7"/>
        <v>18024</v>
      </c>
      <c r="M10" s="53">
        <f t="shared" si="7"/>
        <v>17787</v>
      </c>
      <c r="N10" s="57">
        <f>M10/L10</f>
        <v>0.98685086551264978</v>
      </c>
      <c r="O10" s="53">
        <f t="shared" si="7"/>
        <v>18024</v>
      </c>
      <c r="P10" s="53">
        <f t="shared" si="7"/>
        <v>18827</v>
      </c>
      <c r="Q10" s="57">
        <f t="shared" si="4"/>
        <v>1.0445517088326675</v>
      </c>
      <c r="R10" s="53">
        <f t="shared" si="7"/>
        <v>18024</v>
      </c>
      <c r="S10" s="53">
        <f t="shared" si="7"/>
        <v>17480</v>
      </c>
      <c r="T10" s="57">
        <f t="shared" si="5"/>
        <v>0.96981802041722154</v>
      </c>
      <c r="V10" s="50">
        <f>SUM(V7:V9)</f>
        <v>108144</v>
      </c>
      <c r="W10" s="50">
        <f>SUM(W7:W9)</f>
        <v>110933</v>
      </c>
    </row>
    <row r="11" spans="1:23" ht="15">
      <c r="A11" s="94"/>
      <c r="B11" s="98" t="s">
        <v>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V11" s="6"/>
      <c r="W11" s="6"/>
    </row>
    <row r="12" spans="1:23">
      <c r="A12" s="94"/>
      <c r="B12" s="96" t="s">
        <v>22</v>
      </c>
      <c r="C12" s="97" t="s">
        <v>13</v>
      </c>
      <c r="D12" s="97"/>
      <c r="E12" s="97"/>
      <c r="F12" s="97" t="s">
        <v>14</v>
      </c>
      <c r="G12" s="97"/>
      <c r="H12" s="97"/>
      <c r="I12" s="97" t="s">
        <v>15</v>
      </c>
      <c r="J12" s="97"/>
      <c r="K12" s="97"/>
      <c r="L12" s="97" t="s">
        <v>16</v>
      </c>
      <c r="M12" s="97"/>
      <c r="N12" s="97"/>
      <c r="O12" s="97" t="s">
        <v>17</v>
      </c>
      <c r="P12" s="97"/>
      <c r="Q12" s="97"/>
      <c r="R12" s="97" t="s">
        <v>18</v>
      </c>
      <c r="S12" s="97"/>
      <c r="T12" s="97"/>
      <c r="V12" s="88" t="s">
        <v>19</v>
      </c>
      <c r="W12" s="88"/>
    </row>
    <row r="13" spans="1:23">
      <c r="A13" s="94"/>
      <c r="B13" s="96"/>
      <c r="C13" s="39" t="s">
        <v>20</v>
      </c>
      <c r="D13" s="40" t="s">
        <v>21</v>
      </c>
      <c r="E13" s="41" t="s">
        <v>1</v>
      </c>
      <c r="F13" s="39" t="s">
        <v>20</v>
      </c>
      <c r="G13" s="40" t="s">
        <v>21</v>
      </c>
      <c r="H13" s="41"/>
      <c r="I13" s="39" t="s">
        <v>20</v>
      </c>
      <c r="J13" s="40" t="s">
        <v>21</v>
      </c>
      <c r="K13" s="41" t="s">
        <v>1</v>
      </c>
      <c r="L13" s="39" t="s">
        <v>20</v>
      </c>
      <c r="M13" s="40" t="s">
        <v>21</v>
      </c>
      <c r="N13" s="41" t="s">
        <v>1</v>
      </c>
      <c r="O13" s="39" t="s">
        <v>20</v>
      </c>
      <c r="P13" s="40" t="s">
        <v>21</v>
      </c>
      <c r="Q13" s="41" t="s">
        <v>1</v>
      </c>
      <c r="R13" s="39" t="s">
        <v>20</v>
      </c>
      <c r="S13" s="40" t="s">
        <v>21</v>
      </c>
      <c r="T13" s="41" t="s">
        <v>1</v>
      </c>
      <c r="V13" s="39" t="s">
        <v>20</v>
      </c>
      <c r="W13" s="31" t="s">
        <v>21</v>
      </c>
    </row>
    <row r="14" spans="1:23">
      <c r="A14" s="94"/>
      <c r="B14" s="59" t="s">
        <v>7</v>
      </c>
      <c r="C14" s="42">
        <v>122</v>
      </c>
      <c r="D14" s="37">
        <v>113</v>
      </c>
      <c r="E14" s="43">
        <f>D14/C14</f>
        <v>0.92622950819672134</v>
      </c>
      <c r="F14" s="42">
        <v>122</v>
      </c>
      <c r="G14" s="37">
        <v>98</v>
      </c>
      <c r="H14" s="43">
        <f>G14/F14</f>
        <v>0.80327868852459017</v>
      </c>
      <c r="I14" s="42">
        <v>122</v>
      </c>
      <c r="J14" s="37">
        <v>129</v>
      </c>
      <c r="K14" s="43">
        <f>J14/I14</f>
        <v>1.0573770491803278</v>
      </c>
      <c r="L14" s="42">
        <v>122</v>
      </c>
      <c r="M14" s="37">
        <v>124</v>
      </c>
      <c r="N14" s="43">
        <f>M14/L14</f>
        <v>1.0163934426229508</v>
      </c>
      <c r="O14" s="42">
        <v>122</v>
      </c>
      <c r="P14" s="37">
        <v>111</v>
      </c>
      <c r="Q14" s="43">
        <f>P14/O14</f>
        <v>0.9098360655737705</v>
      </c>
      <c r="R14" s="42">
        <v>122</v>
      </c>
      <c r="S14" s="37">
        <v>108</v>
      </c>
      <c r="T14" s="43">
        <f>S14/R14</f>
        <v>0.88524590163934425</v>
      </c>
      <c r="V14" s="37">
        <f>SUM(C14,F14,I14,L14,O14,R14)</f>
        <v>732</v>
      </c>
      <c r="W14" s="37">
        <f>SUM(D14,G14,J14,M14,P14,S14)</f>
        <v>683</v>
      </c>
    </row>
    <row r="15" spans="1:23">
      <c r="A15" s="94"/>
      <c r="B15" s="59" t="s">
        <v>8</v>
      </c>
      <c r="C15" s="42">
        <v>17</v>
      </c>
      <c r="D15" s="58">
        <v>5</v>
      </c>
      <c r="E15" s="43">
        <f t="shared" ref="E15:E16" si="8">D15/C15</f>
        <v>0.29411764705882354</v>
      </c>
      <c r="F15" s="42">
        <v>17</v>
      </c>
      <c r="G15" s="37">
        <v>11</v>
      </c>
      <c r="H15" s="43">
        <f t="shared" ref="H15:H16" si="9">G15/F15</f>
        <v>0.6470588235294118</v>
      </c>
      <c r="I15" s="42">
        <v>17</v>
      </c>
      <c r="J15" s="37">
        <v>5</v>
      </c>
      <c r="K15" s="43">
        <f t="shared" ref="K15:K16" si="10">J15/I15</f>
        <v>0.29411764705882354</v>
      </c>
      <c r="L15" s="42">
        <v>17</v>
      </c>
      <c r="M15" s="37">
        <v>10</v>
      </c>
      <c r="N15" s="43">
        <f t="shared" ref="N15:N16" si="11">M15/L15</f>
        <v>0.58823529411764708</v>
      </c>
      <c r="O15" s="42">
        <v>17</v>
      </c>
      <c r="P15" s="37">
        <v>4</v>
      </c>
      <c r="Q15" s="43">
        <f t="shared" ref="Q15:Q17" si="12">P15/O15</f>
        <v>0.23529411764705882</v>
      </c>
      <c r="R15" s="42">
        <v>17</v>
      </c>
      <c r="S15" s="37">
        <v>8</v>
      </c>
      <c r="T15" s="43">
        <f t="shared" ref="T15:T16" si="13">S15/R15</f>
        <v>0.47058823529411764</v>
      </c>
      <c r="V15" s="37">
        <f t="shared" ref="V15:W16" si="14">SUM(C15,F15,I15,L15,O15,R15)</f>
        <v>102</v>
      </c>
      <c r="W15" s="37">
        <f t="shared" si="14"/>
        <v>43</v>
      </c>
    </row>
    <row r="16" spans="1:23">
      <c r="A16" s="94"/>
      <c r="B16" s="59" t="s">
        <v>2</v>
      </c>
      <c r="C16" s="42">
        <v>104</v>
      </c>
      <c r="D16" s="37">
        <v>211</v>
      </c>
      <c r="E16" s="43">
        <f t="shared" si="8"/>
        <v>2.0288461538461537</v>
      </c>
      <c r="F16" s="42">
        <v>104</v>
      </c>
      <c r="G16" s="37">
        <v>192</v>
      </c>
      <c r="H16" s="43">
        <f t="shared" si="9"/>
        <v>1.8461538461538463</v>
      </c>
      <c r="I16" s="42">
        <v>104</v>
      </c>
      <c r="J16" s="37">
        <v>212</v>
      </c>
      <c r="K16" s="43">
        <f t="shared" si="10"/>
        <v>2.0384615384615383</v>
      </c>
      <c r="L16" s="42">
        <v>104</v>
      </c>
      <c r="M16" s="37">
        <v>174</v>
      </c>
      <c r="N16" s="43">
        <f t="shared" si="11"/>
        <v>1.6730769230769231</v>
      </c>
      <c r="O16" s="42">
        <v>104</v>
      </c>
      <c r="P16" s="37">
        <v>182</v>
      </c>
      <c r="Q16" s="43">
        <f t="shared" si="12"/>
        <v>1.75</v>
      </c>
      <c r="R16" s="42">
        <v>104</v>
      </c>
      <c r="S16" s="37">
        <v>201</v>
      </c>
      <c r="T16" s="43">
        <f t="shared" si="13"/>
        <v>1.9326923076923077</v>
      </c>
      <c r="V16" s="37">
        <f t="shared" si="14"/>
        <v>624</v>
      </c>
      <c r="W16" s="37">
        <f t="shared" si="14"/>
        <v>1172</v>
      </c>
    </row>
    <row r="17" spans="1:23">
      <c r="A17" s="94"/>
      <c r="B17" s="60" t="s">
        <v>5</v>
      </c>
      <c r="C17" s="53">
        <f>SUM(C14:C16)</f>
        <v>243</v>
      </c>
      <c r="D17" s="53">
        <f t="shared" ref="D17:S17" si="15">SUM(D14:D16)</f>
        <v>329</v>
      </c>
      <c r="E17" s="57">
        <f>D17/C17</f>
        <v>1.3539094650205761</v>
      </c>
      <c r="F17" s="53">
        <f t="shared" si="15"/>
        <v>243</v>
      </c>
      <c r="G17" s="53">
        <f t="shared" si="15"/>
        <v>301</v>
      </c>
      <c r="H17" s="57">
        <f>G17/F17</f>
        <v>1.2386831275720165</v>
      </c>
      <c r="I17" s="53">
        <f t="shared" si="15"/>
        <v>243</v>
      </c>
      <c r="J17" s="53">
        <f t="shared" si="15"/>
        <v>346</v>
      </c>
      <c r="K17" s="57">
        <f>J17/I17</f>
        <v>1.4238683127572016</v>
      </c>
      <c r="L17" s="53">
        <f t="shared" si="15"/>
        <v>243</v>
      </c>
      <c r="M17" s="53">
        <f t="shared" si="15"/>
        <v>308</v>
      </c>
      <c r="N17" s="57">
        <f>M17/L17</f>
        <v>1.2674897119341564</v>
      </c>
      <c r="O17" s="53">
        <f t="shared" si="15"/>
        <v>243</v>
      </c>
      <c r="P17" s="53">
        <f t="shared" si="15"/>
        <v>297</v>
      </c>
      <c r="Q17" s="57">
        <f t="shared" si="12"/>
        <v>1.2222222222222223</v>
      </c>
      <c r="R17" s="53">
        <f t="shared" si="15"/>
        <v>243</v>
      </c>
      <c r="S17" s="53">
        <f t="shared" si="15"/>
        <v>317</v>
      </c>
      <c r="T17" s="57">
        <f>S17/R17</f>
        <v>1.3045267489711934</v>
      </c>
      <c r="U17" s="2"/>
      <c r="V17" s="50">
        <f>SUM(V14:V16)</f>
        <v>1458</v>
      </c>
      <c r="W17" s="50">
        <f>SUM(W14:W16)</f>
        <v>1898</v>
      </c>
    </row>
    <row r="18" spans="1:23" s="7" customFormat="1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6"/>
      <c r="W18" s="6"/>
    </row>
    <row r="19" spans="1:23" s="7" customFormat="1">
      <c r="A19" s="99" t="s">
        <v>23</v>
      </c>
      <c r="B19" s="95" t="s">
        <v>12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"/>
      <c r="V19" s="84"/>
      <c r="W19" s="84"/>
    </row>
    <row r="20" spans="1:23">
      <c r="A20" s="99"/>
      <c r="B20" s="97" t="s">
        <v>0</v>
      </c>
      <c r="C20" s="97" t="s">
        <v>13</v>
      </c>
      <c r="D20" s="97"/>
      <c r="E20" s="97"/>
      <c r="F20" s="97" t="s">
        <v>14</v>
      </c>
      <c r="G20" s="97"/>
      <c r="H20" s="97"/>
      <c r="I20" s="97" t="s">
        <v>15</v>
      </c>
      <c r="J20" s="97"/>
      <c r="K20" s="97"/>
      <c r="L20" s="97" t="s">
        <v>16</v>
      </c>
      <c r="M20" s="97"/>
      <c r="N20" s="97"/>
      <c r="O20" s="97" t="s">
        <v>17</v>
      </c>
      <c r="P20" s="97"/>
      <c r="Q20" s="97"/>
      <c r="R20" s="97" t="s">
        <v>18</v>
      </c>
      <c r="S20" s="97"/>
      <c r="T20" s="97"/>
      <c r="V20" s="88" t="s">
        <v>19</v>
      </c>
      <c r="W20" s="88"/>
    </row>
    <row r="21" spans="1:23">
      <c r="A21" s="99"/>
      <c r="B21" s="97"/>
      <c r="C21" s="39" t="s">
        <v>20</v>
      </c>
      <c r="D21" s="40" t="s">
        <v>21</v>
      </c>
      <c r="E21" s="41" t="s">
        <v>1</v>
      </c>
      <c r="F21" s="39" t="s">
        <v>20</v>
      </c>
      <c r="G21" s="40" t="s">
        <v>21</v>
      </c>
      <c r="H21" s="41" t="s">
        <v>1</v>
      </c>
      <c r="I21" s="39" t="s">
        <v>20</v>
      </c>
      <c r="J21" s="40" t="s">
        <v>21</v>
      </c>
      <c r="K21" s="41" t="s">
        <v>1</v>
      </c>
      <c r="L21" s="39" t="s">
        <v>20</v>
      </c>
      <c r="M21" s="40" t="s">
        <v>21</v>
      </c>
      <c r="N21" s="41" t="s">
        <v>1</v>
      </c>
      <c r="O21" s="39" t="s">
        <v>20</v>
      </c>
      <c r="P21" s="40" t="s">
        <v>21</v>
      </c>
      <c r="Q21" s="41" t="s">
        <v>1</v>
      </c>
      <c r="R21" s="39" t="s">
        <v>20</v>
      </c>
      <c r="S21" s="40" t="s">
        <v>21</v>
      </c>
      <c r="T21" s="41" t="s">
        <v>1</v>
      </c>
      <c r="V21" s="39" t="s">
        <v>20</v>
      </c>
      <c r="W21" s="31" t="s">
        <v>21</v>
      </c>
    </row>
    <row r="22" spans="1:23">
      <c r="A22" s="99"/>
      <c r="B22" s="44" t="s">
        <v>2</v>
      </c>
      <c r="C22" s="47">
        <v>11908</v>
      </c>
      <c r="D22" s="37">
        <v>9845</v>
      </c>
      <c r="E22" s="43">
        <f>D22/C22</f>
        <v>0.82675512260665096</v>
      </c>
      <c r="F22" s="47">
        <v>11908</v>
      </c>
      <c r="G22" s="37">
        <v>9439</v>
      </c>
      <c r="H22" s="43">
        <f>G22/F22</f>
        <v>0.79266039637218677</v>
      </c>
      <c r="I22" s="47">
        <v>11908</v>
      </c>
      <c r="J22" s="37">
        <v>10545</v>
      </c>
      <c r="K22" s="43">
        <f>J22/I22</f>
        <v>0.8855391333557272</v>
      </c>
      <c r="L22" s="47">
        <v>11908</v>
      </c>
      <c r="M22" s="37">
        <v>9250</v>
      </c>
      <c r="N22" s="43">
        <f>M22/L22</f>
        <v>0.77678871346993617</v>
      </c>
      <c r="O22" s="47">
        <v>11908</v>
      </c>
      <c r="P22" s="37">
        <v>9143</v>
      </c>
      <c r="Q22" s="43">
        <f>P22/O22</f>
        <v>0.76780315754114881</v>
      </c>
      <c r="R22" s="47">
        <v>11908</v>
      </c>
      <c r="S22" s="47">
        <v>10358</v>
      </c>
      <c r="T22" s="43">
        <f>S22/R22</f>
        <v>0.86983540476990262</v>
      </c>
      <c r="V22" s="37">
        <f>SUM(C22,F22,I22,L22,O22,R22)</f>
        <v>71448</v>
      </c>
      <c r="W22" s="37">
        <f>SUM(D22,G22,J22,M22,P22,S22)</f>
        <v>58580</v>
      </c>
    </row>
    <row r="23" spans="1:23">
      <c r="A23" s="99"/>
      <c r="B23" s="44" t="s">
        <v>9</v>
      </c>
      <c r="C23" s="47">
        <v>1234.6600000000001</v>
      </c>
      <c r="D23" s="37">
        <v>2510</v>
      </c>
      <c r="E23" s="43">
        <f>D23/C23</f>
        <v>2.0329483420536825</v>
      </c>
      <c r="F23" s="47">
        <v>1234.6600000000001</v>
      </c>
      <c r="G23" s="37">
        <v>3034</v>
      </c>
      <c r="H23" s="43">
        <f>G23/F23</f>
        <v>2.457356681191583</v>
      </c>
      <c r="I23" s="47">
        <v>1234.6600000000001</v>
      </c>
      <c r="J23" s="37">
        <v>3786</v>
      </c>
      <c r="K23" s="43">
        <f>J23/I23</f>
        <v>3.0664312442291801</v>
      </c>
      <c r="L23" s="47">
        <v>1234.6600000000001</v>
      </c>
      <c r="M23" s="37">
        <v>3527</v>
      </c>
      <c r="N23" s="43">
        <f>M23/L23</f>
        <v>2.8566568933957526</v>
      </c>
      <c r="O23" s="47">
        <v>1234.6600000000001</v>
      </c>
      <c r="P23" s="37">
        <v>3159</v>
      </c>
      <c r="Q23" s="43">
        <f t="shared" ref="Q23:Q24" si="16">P23/O23</f>
        <v>2.5585991285050134</v>
      </c>
      <c r="R23" s="47">
        <v>1234.6600000000001</v>
      </c>
      <c r="S23" s="47">
        <v>3560</v>
      </c>
      <c r="T23" s="43">
        <f>S23/R23</f>
        <v>2.8833848994864981</v>
      </c>
      <c r="V23" s="37">
        <f t="shared" ref="V23:W23" si="17">SUM(C23,F23,I23,L23,O23,R23)</f>
        <v>7407.96</v>
      </c>
      <c r="W23" s="37">
        <f t="shared" si="17"/>
        <v>19576</v>
      </c>
    </row>
    <row r="24" spans="1:23">
      <c r="A24" s="99"/>
      <c r="B24" s="52" t="s">
        <v>5</v>
      </c>
      <c r="C24" s="53">
        <f>SUM(C22:C23)</f>
        <v>13142.66</v>
      </c>
      <c r="D24" s="53">
        <f t="shared" ref="D24:S24" si="18">SUM(D22:D23)</f>
        <v>12355</v>
      </c>
      <c r="E24" s="57">
        <f>D24/C24</f>
        <v>0.9400684488528197</v>
      </c>
      <c r="F24" s="53">
        <f t="shared" si="18"/>
        <v>13142.66</v>
      </c>
      <c r="G24" s="53">
        <f t="shared" si="18"/>
        <v>12473</v>
      </c>
      <c r="H24" s="57">
        <f>G24/F24</f>
        <v>0.94904684439831821</v>
      </c>
      <c r="I24" s="53">
        <f t="shared" si="18"/>
        <v>13142.66</v>
      </c>
      <c r="J24" s="53">
        <f t="shared" si="18"/>
        <v>14331</v>
      </c>
      <c r="K24" s="57">
        <f>J24/I24</f>
        <v>1.0904185301909963</v>
      </c>
      <c r="L24" s="53">
        <f t="shared" si="18"/>
        <v>13142.66</v>
      </c>
      <c r="M24" s="53">
        <f t="shared" si="18"/>
        <v>12777</v>
      </c>
      <c r="N24" s="57">
        <f>M24/L24</f>
        <v>0.97217762614265302</v>
      </c>
      <c r="O24" s="53">
        <f t="shared" si="18"/>
        <v>13142.66</v>
      </c>
      <c r="P24" s="53">
        <f t="shared" si="18"/>
        <v>12302</v>
      </c>
      <c r="Q24" s="57">
        <f t="shared" si="16"/>
        <v>0.93603577966712981</v>
      </c>
      <c r="R24" s="53">
        <f t="shared" si="18"/>
        <v>13142.66</v>
      </c>
      <c r="S24" s="53">
        <f t="shared" si="18"/>
        <v>13918</v>
      </c>
      <c r="T24" s="57">
        <f>S24/R24</f>
        <v>1.058994145781752</v>
      </c>
      <c r="V24" s="50">
        <f>SUM(V22:V23)</f>
        <v>78855.960000000006</v>
      </c>
      <c r="W24" s="50">
        <f>SUM(W22:W23)</f>
        <v>78156</v>
      </c>
    </row>
    <row r="25" spans="1:23" s="7" customFormat="1" ht="15">
      <c r="B25" s="10"/>
      <c r="C25" s="11"/>
      <c r="D25" s="11"/>
      <c r="E25" s="12"/>
      <c r="F25" s="11"/>
      <c r="G25" s="11"/>
      <c r="H25" s="12"/>
      <c r="I25" s="11"/>
      <c r="J25" s="11"/>
      <c r="K25" s="12"/>
      <c r="L25" s="11"/>
      <c r="M25" s="11"/>
      <c r="N25" s="12"/>
      <c r="O25" s="11"/>
      <c r="P25" s="11"/>
      <c r="Q25" s="12"/>
      <c r="R25" s="11"/>
      <c r="S25" s="11"/>
      <c r="T25" s="12"/>
      <c r="U25" s="9"/>
      <c r="V25" s="6"/>
      <c r="W25" s="6"/>
    </row>
    <row r="26" spans="1:23" s="7" customFormat="1">
      <c r="A26" s="99" t="s">
        <v>11</v>
      </c>
      <c r="B26" s="95" t="s">
        <v>12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"/>
      <c r="V26" s="85"/>
      <c r="W26" s="86"/>
    </row>
    <row r="27" spans="1:23">
      <c r="A27" s="99"/>
      <c r="B27" s="97" t="s">
        <v>0</v>
      </c>
      <c r="C27" s="97" t="s">
        <v>13</v>
      </c>
      <c r="D27" s="97"/>
      <c r="E27" s="97"/>
      <c r="F27" s="97" t="s">
        <v>14</v>
      </c>
      <c r="G27" s="97"/>
      <c r="H27" s="97"/>
      <c r="I27" s="97" t="s">
        <v>15</v>
      </c>
      <c r="J27" s="97"/>
      <c r="K27" s="97"/>
      <c r="L27" s="97" t="s">
        <v>16</v>
      </c>
      <c r="M27" s="97"/>
      <c r="N27" s="97"/>
      <c r="O27" s="97" t="s">
        <v>17</v>
      </c>
      <c r="P27" s="97"/>
      <c r="Q27" s="97"/>
      <c r="R27" s="97" t="s">
        <v>18</v>
      </c>
      <c r="S27" s="97"/>
      <c r="T27" s="97"/>
      <c r="V27" s="88" t="s">
        <v>19</v>
      </c>
      <c r="W27" s="88"/>
    </row>
    <row r="28" spans="1:23">
      <c r="A28" s="99"/>
      <c r="B28" s="97"/>
      <c r="C28" s="39" t="s">
        <v>20</v>
      </c>
      <c r="D28" s="40" t="s">
        <v>21</v>
      </c>
      <c r="E28" s="41" t="s">
        <v>1</v>
      </c>
      <c r="F28" s="39" t="s">
        <v>20</v>
      </c>
      <c r="G28" s="40" t="s">
        <v>21</v>
      </c>
      <c r="H28" s="41" t="s">
        <v>1</v>
      </c>
      <c r="I28" s="39" t="s">
        <v>20</v>
      </c>
      <c r="J28" s="40" t="s">
        <v>21</v>
      </c>
      <c r="K28" s="41" t="s">
        <v>1</v>
      </c>
      <c r="L28" s="39" t="s">
        <v>20</v>
      </c>
      <c r="M28" s="40" t="s">
        <v>21</v>
      </c>
      <c r="N28" s="41" t="s">
        <v>1</v>
      </c>
      <c r="O28" s="39" t="s">
        <v>20</v>
      </c>
      <c r="P28" s="40" t="s">
        <v>21</v>
      </c>
      <c r="Q28" s="41" t="s">
        <v>1</v>
      </c>
      <c r="R28" s="39" t="s">
        <v>20</v>
      </c>
      <c r="S28" s="40" t="s">
        <v>21</v>
      </c>
      <c r="T28" s="41" t="s">
        <v>1</v>
      </c>
      <c r="V28" s="39" t="s">
        <v>20</v>
      </c>
      <c r="W28" s="31" t="s">
        <v>21</v>
      </c>
    </row>
    <row r="29" spans="1:23">
      <c r="A29" s="99"/>
      <c r="B29" s="44" t="s">
        <v>2</v>
      </c>
      <c r="C29" s="42">
        <v>10000</v>
      </c>
      <c r="D29" s="37">
        <v>8434</v>
      </c>
      <c r="E29" s="43">
        <f>D29/C29</f>
        <v>0.84340000000000004</v>
      </c>
      <c r="F29" s="42">
        <v>10000</v>
      </c>
      <c r="G29" s="37">
        <v>10988</v>
      </c>
      <c r="H29" s="43">
        <f>G29/F29</f>
        <v>1.0988</v>
      </c>
      <c r="I29" s="42">
        <v>10000</v>
      </c>
      <c r="J29" s="37">
        <v>12907</v>
      </c>
      <c r="K29" s="43">
        <f>J29/I29</f>
        <v>1.2907</v>
      </c>
      <c r="L29" s="42">
        <v>10000</v>
      </c>
      <c r="M29" s="37">
        <v>12224</v>
      </c>
      <c r="N29" s="43">
        <f>M29/L29</f>
        <v>1.2223999999999999</v>
      </c>
      <c r="O29" s="42">
        <v>10000</v>
      </c>
      <c r="P29" s="37">
        <v>12484</v>
      </c>
      <c r="Q29" s="43">
        <f>P29/O29</f>
        <v>1.2484</v>
      </c>
      <c r="R29" s="42">
        <v>10000</v>
      </c>
      <c r="S29" s="37">
        <v>11636</v>
      </c>
      <c r="T29" s="43">
        <f>S29/R29</f>
        <v>1.1636</v>
      </c>
      <c r="V29" s="37">
        <f>SUM(C29,F29,I29,L29,O29,R29)</f>
        <v>60000</v>
      </c>
      <c r="W29" s="37">
        <f>SUM(D29,G29,J29,M29,P29,S29)</f>
        <v>68673</v>
      </c>
    </row>
    <row r="30" spans="1:23" ht="15">
      <c r="A30" s="99"/>
      <c r="B30" s="95" t="s">
        <v>6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V30" s="6"/>
      <c r="W30" s="6"/>
    </row>
    <row r="31" spans="1:23">
      <c r="A31" s="99"/>
      <c r="B31" s="97" t="s">
        <v>22</v>
      </c>
      <c r="C31" s="97" t="s">
        <v>13</v>
      </c>
      <c r="D31" s="97"/>
      <c r="E31" s="97"/>
      <c r="F31" s="97" t="s">
        <v>14</v>
      </c>
      <c r="G31" s="97"/>
      <c r="H31" s="97"/>
      <c r="I31" s="97" t="s">
        <v>15</v>
      </c>
      <c r="J31" s="97"/>
      <c r="K31" s="97"/>
      <c r="L31" s="97" t="s">
        <v>16</v>
      </c>
      <c r="M31" s="97"/>
      <c r="N31" s="97"/>
      <c r="O31" s="97" t="s">
        <v>17</v>
      </c>
      <c r="P31" s="97"/>
      <c r="Q31" s="97"/>
      <c r="R31" s="97" t="s">
        <v>18</v>
      </c>
      <c r="S31" s="97"/>
      <c r="T31" s="97"/>
      <c r="V31" s="88" t="s">
        <v>19</v>
      </c>
      <c r="W31" s="88"/>
    </row>
    <row r="32" spans="1:23">
      <c r="A32" s="99"/>
      <c r="B32" s="97"/>
      <c r="C32" s="39" t="s">
        <v>20</v>
      </c>
      <c r="D32" s="40" t="s">
        <v>21</v>
      </c>
      <c r="E32" s="41" t="s">
        <v>1</v>
      </c>
      <c r="F32" s="39" t="s">
        <v>20</v>
      </c>
      <c r="G32" s="40" t="s">
        <v>21</v>
      </c>
      <c r="H32" s="41" t="s">
        <v>1</v>
      </c>
      <c r="I32" s="39" t="s">
        <v>20</v>
      </c>
      <c r="J32" s="40" t="s">
        <v>21</v>
      </c>
      <c r="K32" s="41" t="s">
        <v>1</v>
      </c>
      <c r="L32" s="39" t="s">
        <v>20</v>
      </c>
      <c r="M32" s="40" t="s">
        <v>21</v>
      </c>
      <c r="N32" s="41" t="s">
        <v>1</v>
      </c>
      <c r="O32" s="39" t="s">
        <v>20</v>
      </c>
      <c r="P32" s="40" t="s">
        <v>21</v>
      </c>
      <c r="Q32" s="41" t="s">
        <v>1</v>
      </c>
      <c r="R32" s="39" t="s">
        <v>20</v>
      </c>
      <c r="S32" s="40" t="s">
        <v>21</v>
      </c>
      <c r="T32" s="41" t="s">
        <v>1</v>
      </c>
      <c r="V32" s="31" t="s">
        <v>21</v>
      </c>
      <c r="W32" s="31" t="s">
        <v>21</v>
      </c>
    </row>
    <row r="33" spans="1:23">
      <c r="A33" s="99"/>
      <c r="B33" s="44"/>
      <c r="C33" s="42">
        <v>67</v>
      </c>
      <c r="D33" s="37">
        <v>69</v>
      </c>
      <c r="E33" s="43">
        <f>D33/C33</f>
        <v>1.0298507462686568</v>
      </c>
      <c r="F33" s="42">
        <v>67</v>
      </c>
      <c r="G33" s="37">
        <v>108</v>
      </c>
      <c r="H33" s="43">
        <f>G33/F33</f>
        <v>1.6119402985074627</v>
      </c>
      <c r="I33" s="42">
        <v>67</v>
      </c>
      <c r="J33" s="37">
        <v>131</v>
      </c>
      <c r="K33" s="43">
        <f>J33/I33</f>
        <v>1.955223880597015</v>
      </c>
      <c r="L33" s="42">
        <v>67</v>
      </c>
      <c r="M33" s="37">
        <v>120</v>
      </c>
      <c r="N33" s="43">
        <f>M33/L33</f>
        <v>1.791044776119403</v>
      </c>
      <c r="O33" s="42">
        <v>67</v>
      </c>
      <c r="P33" s="37">
        <v>136</v>
      </c>
      <c r="Q33" s="43">
        <f>P33/O33</f>
        <v>2.0298507462686568</v>
      </c>
      <c r="R33" s="42">
        <v>67</v>
      </c>
      <c r="S33" s="37">
        <v>89</v>
      </c>
      <c r="T33" s="43">
        <f>S33/R33</f>
        <v>1.3283582089552239</v>
      </c>
      <c r="V33" s="37">
        <f>SUM(C33,F33,I33,L33,O33,R33)</f>
        <v>402</v>
      </c>
      <c r="W33" s="37">
        <f>SUM(D33,G33,J33,M33,P33,S33)</f>
        <v>653</v>
      </c>
    </row>
    <row r="34" spans="1:23" ht="15">
      <c r="B34" s="13"/>
      <c r="C34" s="14"/>
      <c r="D34" s="15"/>
      <c r="E34" s="16"/>
      <c r="F34" s="14"/>
      <c r="G34" s="15"/>
      <c r="H34" s="16"/>
      <c r="I34" s="14"/>
      <c r="J34" s="15"/>
      <c r="K34" s="16"/>
      <c r="L34" s="14"/>
      <c r="M34" s="15"/>
      <c r="N34" s="16"/>
      <c r="O34" s="14"/>
      <c r="P34" s="15"/>
      <c r="Q34" s="16"/>
      <c r="R34" s="14"/>
      <c r="S34" s="15"/>
      <c r="T34" s="16"/>
      <c r="V34" s="6"/>
      <c r="W34" s="6"/>
    </row>
    <row r="35" spans="1:23">
      <c r="B35" s="13"/>
      <c r="C35" s="97" t="s">
        <v>13</v>
      </c>
      <c r="D35" s="97"/>
      <c r="E35" s="97"/>
      <c r="F35" s="97" t="s">
        <v>14</v>
      </c>
      <c r="G35" s="97"/>
      <c r="H35" s="97"/>
      <c r="I35" s="97" t="s">
        <v>15</v>
      </c>
      <c r="J35" s="97"/>
      <c r="K35" s="97"/>
      <c r="L35" s="97" t="s">
        <v>16</v>
      </c>
      <c r="M35" s="97"/>
      <c r="N35" s="97"/>
      <c r="O35" s="97" t="s">
        <v>17</v>
      </c>
      <c r="P35" s="97"/>
      <c r="Q35" s="97"/>
      <c r="R35" s="97" t="s">
        <v>18</v>
      </c>
      <c r="S35" s="97"/>
      <c r="T35" s="97"/>
      <c r="V35" s="88" t="s">
        <v>19</v>
      </c>
      <c r="W35" s="88"/>
    </row>
    <row r="36" spans="1:23">
      <c r="B36" s="13"/>
      <c r="C36" s="39" t="s">
        <v>20</v>
      </c>
      <c r="D36" s="40" t="s">
        <v>21</v>
      </c>
      <c r="E36" s="41" t="s">
        <v>1</v>
      </c>
      <c r="F36" s="39" t="s">
        <v>20</v>
      </c>
      <c r="G36" s="40" t="s">
        <v>21</v>
      </c>
      <c r="H36" s="41" t="s">
        <v>1</v>
      </c>
      <c r="I36" s="39" t="s">
        <v>20</v>
      </c>
      <c r="J36" s="40" t="s">
        <v>21</v>
      </c>
      <c r="K36" s="41" t="s">
        <v>1</v>
      </c>
      <c r="L36" s="39" t="s">
        <v>20</v>
      </c>
      <c r="M36" s="40" t="s">
        <v>21</v>
      </c>
      <c r="N36" s="41" t="s">
        <v>1</v>
      </c>
      <c r="O36" s="39" t="s">
        <v>20</v>
      </c>
      <c r="P36" s="40" t="s">
        <v>21</v>
      </c>
      <c r="Q36" s="41" t="s">
        <v>1</v>
      </c>
      <c r="R36" s="39" t="s">
        <v>20</v>
      </c>
      <c r="S36" s="40" t="s">
        <v>21</v>
      </c>
      <c r="T36" s="41" t="s">
        <v>1</v>
      </c>
      <c r="V36" s="39" t="s">
        <v>20</v>
      </c>
      <c r="W36" s="31" t="s">
        <v>21</v>
      </c>
    </row>
    <row r="37" spans="1:23">
      <c r="A37" s="94" t="s">
        <v>24</v>
      </c>
      <c r="B37" s="38" t="s">
        <v>25</v>
      </c>
      <c r="C37" s="42">
        <f>SUM(C10,C24,C29)</f>
        <v>41166.660000000003</v>
      </c>
      <c r="D37" s="42">
        <f>SUM(D10,D24,D29)</f>
        <v>39565</v>
      </c>
      <c r="E37" s="43">
        <f>D37/C37</f>
        <v>0.96109327305154213</v>
      </c>
      <c r="F37" s="42">
        <f>SUM(F10,F24,F29)</f>
        <v>41166.660000000003</v>
      </c>
      <c r="G37" s="42">
        <f>SUM(G10,G24,G29)</f>
        <v>41750</v>
      </c>
      <c r="H37" s="43">
        <f>G37/F37</f>
        <v>1.0141702047239196</v>
      </c>
      <c r="I37" s="42">
        <f>SUM(I10,I24,I29)</f>
        <v>41166.660000000003</v>
      </c>
      <c r="J37" s="42">
        <f>SUM(J10,J24,J29)</f>
        <v>47012</v>
      </c>
      <c r="K37" s="43">
        <f>J37/I37</f>
        <v>1.141992087771998</v>
      </c>
      <c r="L37" s="42">
        <f>SUM(L10,L24,L29)</f>
        <v>41166.660000000003</v>
      </c>
      <c r="M37" s="42">
        <f>SUM(M10,M24,M29)</f>
        <v>42788</v>
      </c>
      <c r="N37" s="43">
        <f>M37/L37</f>
        <v>1.0393847837060377</v>
      </c>
      <c r="O37" s="42">
        <f>SUM(O10,O24,O29)</f>
        <v>41166.660000000003</v>
      </c>
      <c r="P37" s="42">
        <f>SUM(P10,P24,P29)</f>
        <v>43613</v>
      </c>
      <c r="Q37" s="43">
        <f>P37/O37</f>
        <v>1.0594252727814206</v>
      </c>
      <c r="R37" s="42">
        <f>SUM(R10,R24,R29)</f>
        <v>41166.660000000003</v>
      </c>
      <c r="S37" s="42">
        <f>SUM(S10,S24,S29)</f>
        <v>43034</v>
      </c>
      <c r="T37" s="43">
        <f>S37/R37</f>
        <v>1.0453604931757883</v>
      </c>
      <c r="V37" s="37">
        <f>SUM(C37,F37,I37,L37,O37,R37)</f>
        <v>246999.96000000002</v>
      </c>
      <c r="W37" s="37">
        <f>SUM(D37,G37,J37,M37,P37,S37)</f>
        <v>257762</v>
      </c>
    </row>
    <row r="38" spans="1:23">
      <c r="A38" s="94"/>
      <c r="B38" s="38" t="s">
        <v>26</v>
      </c>
      <c r="C38" s="42">
        <f>SUM(C17,C33)</f>
        <v>310</v>
      </c>
      <c r="D38" s="42">
        <f>SUM(D17,D33)</f>
        <v>398</v>
      </c>
      <c r="E38" s="43">
        <f>D38/C38</f>
        <v>1.2838709677419355</v>
      </c>
      <c r="F38" s="42">
        <f>SUM(F17,F33)</f>
        <v>310</v>
      </c>
      <c r="G38" s="42">
        <f>SUM(G17,G33)</f>
        <v>409</v>
      </c>
      <c r="H38" s="43">
        <f>G38/F38</f>
        <v>1.3193548387096774</v>
      </c>
      <c r="I38" s="42">
        <f>SUM(I17,I33)</f>
        <v>310</v>
      </c>
      <c r="J38" s="42">
        <f>SUM(J17,J33)</f>
        <v>477</v>
      </c>
      <c r="K38" s="43">
        <f>J38/I38</f>
        <v>1.5387096774193549</v>
      </c>
      <c r="L38" s="42">
        <f>SUM(L17,L33)</f>
        <v>310</v>
      </c>
      <c r="M38" s="42">
        <f>SUM(M17,M33)</f>
        <v>428</v>
      </c>
      <c r="N38" s="43">
        <f>M38/L38</f>
        <v>1.3806451612903226</v>
      </c>
      <c r="O38" s="42">
        <f>SUM(O17,O33)</f>
        <v>310</v>
      </c>
      <c r="P38" s="42">
        <f>SUM(P17,P33)</f>
        <v>433</v>
      </c>
      <c r="Q38" s="43">
        <f>P38/O38</f>
        <v>1.3967741935483871</v>
      </c>
      <c r="R38" s="42">
        <f>SUM(R17,R33)</f>
        <v>310</v>
      </c>
      <c r="S38" s="42">
        <f>SUM(S17,S33)</f>
        <v>406</v>
      </c>
      <c r="T38" s="43">
        <f>S38/R38</f>
        <v>1.3096774193548386</v>
      </c>
      <c r="V38" s="37">
        <f>SUM(C38,F38,I38,L38,O38,R38)</f>
        <v>1860</v>
      </c>
      <c r="W38" s="37">
        <f>SUM(D38,G38,J38,M38,P38,S38)</f>
        <v>2551</v>
      </c>
    </row>
    <row r="39" spans="1:23" s="7" customFormat="1">
      <c r="B39" s="10"/>
      <c r="C39" s="11"/>
      <c r="D39" s="11"/>
      <c r="E39" s="12"/>
      <c r="F39" s="11"/>
      <c r="G39" s="11"/>
      <c r="H39" s="12"/>
      <c r="I39" s="11"/>
      <c r="J39" s="11"/>
      <c r="K39" s="12"/>
      <c r="L39" s="11"/>
      <c r="M39" s="11"/>
      <c r="N39" s="12"/>
      <c r="O39" s="11"/>
      <c r="P39" s="11"/>
      <c r="Q39" s="12"/>
      <c r="R39" s="11"/>
      <c r="S39" s="11"/>
      <c r="T39" s="12"/>
      <c r="U39" s="9"/>
    </row>
    <row r="40" spans="1:23" ht="12.75">
      <c r="A40" s="89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1">
        <v>2017</v>
      </c>
      <c r="W40" s="92"/>
    </row>
    <row r="41" spans="1:23">
      <c r="B41" s="17"/>
      <c r="C41" s="93" t="s">
        <v>36</v>
      </c>
      <c r="D41" s="93"/>
      <c r="E41" s="93"/>
      <c r="F41" s="93"/>
      <c r="G41" s="93"/>
      <c r="H41" s="93"/>
      <c r="I41" s="93"/>
      <c r="J41" s="93"/>
      <c r="K41" s="93"/>
      <c r="L41" s="93" t="s">
        <v>37</v>
      </c>
      <c r="M41" s="93"/>
      <c r="N41" s="93"/>
      <c r="O41" s="93"/>
      <c r="P41" s="93"/>
      <c r="Q41" s="93"/>
      <c r="R41" s="93"/>
      <c r="S41" s="93"/>
      <c r="T41" s="93"/>
    </row>
    <row r="42" spans="1:23">
      <c r="A42" s="94" t="s">
        <v>10</v>
      </c>
      <c r="B42" s="95" t="s">
        <v>12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1:23">
      <c r="A43" s="94"/>
      <c r="B43" s="97" t="s">
        <v>0</v>
      </c>
      <c r="C43" s="97" t="s">
        <v>27</v>
      </c>
      <c r="D43" s="97"/>
      <c r="E43" s="97"/>
      <c r="F43" s="97" t="s">
        <v>28</v>
      </c>
      <c r="G43" s="97"/>
      <c r="H43" s="97"/>
      <c r="I43" s="97" t="s">
        <v>29</v>
      </c>
      <c r="J43" s="97"/>
      <c r="K43" s="97"/>
      <c r="L43" s="97" t="s">
        <v>30</v>
      </c>
      <c r="M43" s="97"/>
      <c r="N43" s="97"/>
      <c r="O43" s="97" t="s">
        <v>31</v>
      </c>
      <c r="P43" s="97"/>
      <c r="Q43" s="97"/>
      <c r="R43" s="97" t="s">
        <v>32</v>
      </c>
      <c r="S43" s="97"/>
      <c r="T43" s="97"/>
      <c r="V43" s="88" t="s">
        <v>19</v>
      </c>
      <c r="W43" s="88"/>
    </row>
    <row r="44" spans="1:23">
      <c r="A44" s="94"/>
      <c r="B44" s="97"/>
      <c r="C44" s="39" t="s">
        <v>20</v>
      </c>
      <c r="D44" s="40" t="s">
        <v>21</v>
      </c>
      <c r="E44" s="41" t="s">
        <v>1</v>
      </c>
      <c r="F44" s="39" t="s">
        <v>20</v>
      </c>
      <c r="G44" s="40" t="s">
        <v>21</v>
      </c>
      <c r="H44" s="41" t="s">
        <v>1</v>
      </c>
      <c r="I44" s="39" t="s">
        <v>20</v>
      </c>
      <c r="J44" s="40" t="s">
        <v>21</v>
      </c>
      <c r="K44" s="41" t="s">
        <v>1</v>
      </c>
      <c r="L44" s="39" t="s">
        <v>20</v>
      </c>
      <c r="M44" s="40" t="s">
        <v>21</v>
      </c>
      <c r="N44" s="41" t="s">
        <v>1</v>
      </c>
      <c r="O44" s="39" t="s">
        <v>20</v>
      </c>
      <c r="P44" s="40" t="s">
        <v>21</v>
      </c>
      <c r="Q44" s="41" t="s">
        <v>1</v>
      </c>
      <c r="R44" s="39" t="s">
        <v>20</v>
      </c>
      <c r="S44" s="40" t="s">
        <v>21</v>
      </c>
      <c r="T44" s="41" t="s">
        <v>1</v>
      </c>
      <c r="V44" s="39" t="s">
        <v>20</v>
      </c>
      <c r="W44" s="31" t="s">
        <v>21</v>
      </c>
    </row>
    <row r="45" spans="1:23">
      <c r="A45" s="94"/>
      <c r="B45" s="44" t="s">
        <v>2</v>
      </c>
      <c r="C45" s="42">
        <v>12600</v>
      </c>
      <c r="D45" s="37">
        <v>13258</v>
      </c>
      <c r="E45" s="43">
        <f>D45/C45</f>
        <v>1.0522222222222222</v>
      </c>
      <c r="F45" s="42">
        <v>12600</v>
      </c>
      <c r="G45" s="37">
        <v>13951</v>
      </c>
      <c r="H45" s="56">
        <f>G45/F45</f>
        <v>1.1072222222222223</v>
      </c>
      <c r="I45" s="42">
        <v>12600</v>
      </c>
      <c r="J45" s="37">
        <v>13882</v>
      </c>
      <c r="K45" s="56">
        <f>J45/I45</f>
        <v>1.1017460317460317</v>
      </c>
      <c r="L45" s="42">
        <v>12600</v>
      </c>
      <c r="M45" s="37">
        <v>13692</v>
      </c>
      <c r="N45" s="43">
        <f>M45/L45</f>
        <v>1.0866666666666667</v>
      </c>
      <c r="O45" s="42">
        <v>12600</v>
      </c>
      <c r="P45" s="37">
        <v>13787</v>
      </c>
      <c r="Q45" s="43">
        <f>P45/O45</f>
        <v>1.0942063492063492</v>
      </c>
      <c r="R45" s="42">
        <v>12600</v>
      </c>
      <c r="S45" s="37">
        <v>13381</v>
      </c>
      <c r="T45" s="43">
        <f>S45/R45</f>
        <v>1.061984126984127</v>
      </c>
      <c r="V45" s="37">
        <f>SUM(C45,F45,I45,L45,O45,R45)</f>
        <v>75600</v>
      </c>
      <c r="W45" s="37">
        <f>SUM(D45,G45,J45,M45,P45,S45)</f>
        <v>81951</v>
      </c>
    </row>
    <row r="46" spans="1:23">
      <c r="A46" s="94"/>
      <c r="B46" s="44" t="s">
        <v>3</v>
      </c>
      <c r="C46" s="42">
        <v>3744</v>
      </c>
      <c r="D46" s="37">
        <v>2697</v>
      </c>
      <c r="E46" s="43">
        <f t="shared" ref="E46:E47" si="19">D46/C46</f>
        <v>0.7203525641025641</v>
      </c>
      <c r="F46" s="42">
        <v>3744</v>
      </c>
      <c r="G46" s="37">
        <v>2774</v>
      </c>
      <c r="H46" s="56">
        <f t="shared" ref="H46:H47" si="20">G46/F46</f>
        <v>0.74091880341880345</v>
      </c>
      <c r="I46" s="42">
        <v>3744</v>
      </c>
      <c r="J46" s="37">
        <v>2793</v>
      </c>
      <c r="K46" s="56">
        <f t="shared" ref="K46:K48" si="21">J46/I46</f>
        <v>0.74599358974358976</v>
      </c>
      <c r="L46" s="42">
        <v>3744</v>
      </c>
      <c r="M46" s="37">
        <v>3144</v>
      </c>
      <c r="N46" s="43">
        <f t="shared" ref="N46:N47" si="22">M46/L46</f>
        <v>0.83974358974358976</v>
      </c>
      <c r="O46" s="42">
        <v>3744</v>
      </c>
      <c r="P46" s="37">
        <v>3178</v>
      </c>
      <c r="Q46" s="43">
        <f t="shared" ref="Q46:Q48" si="23">P46/O46</f>
        <v>0.84882478632478631</v>
      </c>
      <c r="R46" s="42">
        <v>3744</v>
      </c>
      <c r="S46" s="37">
        <v>2814</v>
      </c>
      <c r="T46" s="43">
        <f t="shared" ref="T46:T48" si="24">S46/R46</f>
        <v>0.7516025641025641</v>
      </c>
      <c r="V46" s="37">
        <f t="shared" ref="V46:W47" si="25">SUM(C46,F46,I46,L46,O46,R46)</f>
        <v>22464</v>
      </c>
      <c r="W46" s="37">
        <f t="shared" si="25"/>
        <v>17400</v>
      </c>
    </row>
    <row r="47" spans="1:23">
      <c r="A47" s="94"/>
      <c r="B47" s="44" t="s">
        <v>33</v>
      </c>
      <c r="C47" s="42">
        <v>1680</v>
      </c>
      <c r="D47" s="37">
        <v>1391</v>
      </c>
      <c r="E47" s="43">
        <f t="shared" si="19"/>
        <v>0.82797619047619042</v>
      </c>
      <c r="F47" s="42">
        <v>1680</v>
      </c>
      <c r="G47" s="37">
        <v>1789</v>
      </c>
      <c r="H47" s="56">
        <f t="shared" si="20"/>
        <v>1.0648809523809524</v>
      </c>
      <c r="I47" s="42">
        <v>1680</v>
      </c>
      <c r="J47" s="37">
        <v>1748</v>
      </c>
      <c r="K47" s="56">
        <f t="shared" si="21"/>
        <v>1.0404761904761906</v>
      </c>
      <c r="L47" s="42">
        <v>1680</v>
      </c>
      <c r="M47" s="37">
        <v>1898</v>
      </c>
      <c r="N47" s="43">
        <f t="shared" si="22"/>
        <v>1.1297619047619047</v>
      </c>
      <c r="O47" s="42">
        <v>1680</v>
      </c>
      <c r="P47" s="37">
        <v>1899</v>
      </c>
      <c r="Q47" s="43">
        <f t="shared" si="23"/>
        <v>1.1303571428571428</v>
      </c>
      <c r="R47" s="42">
        <v>1680</v>
      </c>
      <c r="S47" s="37">
        <v>1963</v>
      </c>
      <c r="T47" s="43">
        <f t="shared" si="24"/>
        <v>1.168452380952381</v>
      </c>
      <c r="V47" s="37">
        <f t="shared" si="25"/>
        <v>10080</v>
      </c>
      <c r="W47" s="37">
        <f>SUM(D47,G47,J47,M47,P47,S47)</f>
        <v>10688</v>
      </c>
    </row>
    <row r="48" spans="1:23">
      <c r="A48" s="94"/>
      <c r="B48" s="52" t="s">
        <v>5</v>
      </c>
      <c r="C48" s="53">
        <f>SUM(C45:C47)</f>
        <v>18024</v>
      </c>
      <c r="D48" s="53">
        <f t="shared" ref="D48:S48" si="26">SUM(D45:D47)</f>
        <v>17346</v>
      </c>
      <c r="E48" s="57">
        <f>D48/C48</f>
        <v>0.9623834886817576</v>
      </c>
      <c r="F48" s="53">
        <f t="shared" si="26"/>
        <v>18024</v>
      </c>
      <c r="G48" s="53">
        <f t="shared" si="26"/>
        <v>18514</v>
      </c>
      <c r="H48" s="57">
        <f>G48/F48</f>
        <v>1.0271859742565468</v>
      </c>
      <c r="I48" s="53">
        <f t="shared" si="26"/>
        <v>18024</v>
      </c>
      <c r="J48" s="53">
        <f t="shared" si="26"/>
        <v>18423</v>
      </c>
      <c r="K48" s="57">
        <f t="shared" si="21"/>
        <v>1.0221371504660453</v>
      </c>
      <c r="L48" s="53">
        <f t="shared" si="26"/>
        <v>18024</v>
      </c>
      <c r="M48" s="53">
        <f t="shared" si="26"/>
        <v>18734</v>
      </c>
      <c r="N48" s="57">
        <f>M48/L48</f>
        <v>1.0393919218819352</v>
      </c>
      <c r="O48" s="53">
        <f t="shared" si="26"/>
        <v>18024</v>
      </c>
      <c r="P48" s="53">
        <f t="shared" si="26"/>
        <v>18864</v>
      </c>
      <c r="Q48" s="57">
        <f t="shared" si="23"/>
        <v>1.0466045272969373</v>
      </c>
      <c r="R48" s="53">
        <f t="shared" si="26"/>
        <v>18024</v>
      </c>
      <c r="S48" s="53">
        <f t="shared" si="26"/>
        <v>18158</v>
      </c>
      <c r="T48" s="57">
        <f t="shared" si="24"/>
        <v>1.0074345317354638</v>
      </c>
      <c r="V48" s="50">
        <f>SUM(V45:V47)</f>
        <v>108144</v>
      </c>
      <c r="W48" s="50">
        <f>SUM(W45:W47)</f>
        <v>110039</v>
      </c>
    </row>
    <row r="49" spans="1:23" ht="15">
      <c r="A49" s="94"/>
      <c r="B49" s="95" t="s">
        <v>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V49" s="6"/>
      <c r="W49" s="6"/>
    </row>
    <row r="50" spans="1:23">
      <c r="A50" s="94"/>
      <c r="B50" s="97" t="s">
        <v>22</v>
      </c>
      <c r="C50" s="97" t="s">
        <v>27</v>
      </c>
      <c r="D50" s="97"/>
      <c r="E50" s="97"/>
      <c r="F50" s="97" t="s">
        <v>28</v>
      </c>
      <c r="G50" s="97"/>
      <c r="H50" s="97"/>
      <c r="I50" s="97" t="s">
        <v>29</v>
      </c>
      <c r="J50" s="97"/>
      <c r="K50" s="97"/>
      <c r="L50" s="97" t="s">
        <v>30</v>
      </c>
      <c r="M50" s="97"/>
      <c r="N50" s="97"/>
      <c r="O50" s="97" t="s">
        <v>31</v>
      </c>
      <c r="P50" s="97"/>
      <c r="Q50" s="97"/>
      <c r="R50" s="97" t="s">
        <v>32</v>
      </c>
      <c r="S50" s="97"/>
      <c r="T50" s="97"/>
      <c r="V50" s="88" t="s">
        <v>19</v>
      </c>
      <c r="W50" s="88"/>
    </row>
    <row r="51" spans="1:23">
      <c r="A51" s="94"/>
      <c r="B51" s="97"/>
      <c r="C51" s="39" t="s">
        <v>20</v>
      </c>
      <c r="D51" s="40" t="s">
        <v>21</v>
      </c>
      <c r="E51" s="41" t="s">
        <v>1</v>
      </c>
      <c r="F51" s="39" t="s">
        <v>20</v>
      </c>
      <c r="G51" s="40" t="s">
        <v>21</v>
      </c>
      <c r="H51" s="41" t="s">
        <v>1</v>
      </c>
      <c r="I51" s="39" t="s">
        <v>20</v>
      </c>
      <c r="J51" s="40" t="s">
        <v>21</v>
      </c>
      <c r="K51" s="41" t="s">
        <v>1</v>
      </c>
      <c r="L51" s="39" t="s">
        <v>20</v>
      </c>
      <c r="M51" s="40" t="s">
        <v>21</v>
      </c>
      <c r="N51" s="41" t="s">
        <v>1</v>
      </c>
      <c r="O51" s="39" t="s">
        <v>20</v>
      </c>
      <c r="P51" s="40" t="s">
        <v>21</v>
      </c>
      <c r="Q51" s="41" t="s">
        <v>1</v>
      </c>
      <c r="R51" s="39" t="s">
        <v>20</v>
      </c>
      <c r="S51" s="40" t="s">
        <v>21</v>
      </c>
      <c r="T51" s="41" t="s">
        <v>1</v>
      </c>
      <c r="V51" s="39" t="s">
        <v>20</v>
      </c>
      <c r="W51" s="31" t="s">
        <v>21</v>
      </c>
    </row>
    <row r="52" spans="1:23">
      <c r="A52" s="94"/>
      <c r="B52" s="44" t="s">
        <v>7</v>
      </c>
      <c r="C52" s="42">
        <v>122</v>
      </c>
      <c r="D52" s="37">
        <v>116</v>
      </c>
      <c r="E52" s="43">
        <f>D52/C52</f>
        <v>0.95081967213114749</v>
      </c>
      <c r="F52" s="42">
        <v>122</v>
      </c>
      <c r="G52" s="37">
        <v>130</v>
      </c>
      <c r="H52" s="43">
        <f>G52/F52</f>
        <v>1.0655737704918034</v>
      </c>
      <c r="I52" s="42">
        <v>122</v>
      </c>
      <c r="J52" s="37">
        <v>93</v>
      </c>
      <c r="K52" s="43">
        <f>J52/I52</f>
        <v>0.76229508196721307</v>
      </c>
      <c r="L52" s="42">
        <v>122</v>
      </c>
      <c r="M52" s="37">
        <v>118</v>
      </c>
      <c r="N52" s="43">
        <f>M52/L52</f>
        <v>0.96721311475409832</v>
      </c>
      <c r="O52" s="42">
        <v>122</v>
      </c>
      <c r="P52" s="37">
        <v>102</v>
      </c>
      <c r="Q52" s="43">
        <f>P52/O52</f>
        <v>0.83606557377049184</v>
      </c>
      <c r="R52" s="42">
        <v>122</v>
      </c>
      <c r="S52" s="37">
        <v>103</v>
      </c>
      <c r="T52" s="43">
        <f>S52/R52</f>
        <v>0.84426229508196726</v>
      </c>
      <c r="V52" s="37">
        <f>SUM(C52,F52,I52,L52,O52,R52)</f>
        <v>732</v>
      </c>
      <c r="W52" s="37">
        <f>SUM(D52,G52,J52,M52,P52,S52)</f>
        <v>662</v>
      </c>
    </row>
    <row r="53" spans="1:23">
      <c r="A53" s="94"/>
      <c r="B53" s="44" t="s">
        <v>8</v>
      </c>
      <c r="C53" s="42">
        <v>17</v>
      </c>
      <c r="D53" s="58">
        <v>8</v>
      </c>
      <c r="E53" s="43">
        <f t="shared" ref="E53:E54" si="27">D53/C53</f>
        <v>0.47058823529411764</v>
      </c>
      <c r="F53" s="42">
        <v>17</v>
      </c>
      <c r="G53" s="37">
        <v>13</v>
      </c>
      <c r="H53" s="43">
        <f t="shared" ref="H53:H55" si="28">G53/F53</f>
        <v>0.76470588235294112</v>
      </c>
      <c r="I53" s="42">
        <v>17</v>
      </c>
      <c r="J53" s="37">
        <v>2</v>
      </c>
      <c r="K53" s="43">
        <f t="shared" ref="K53:K55" si="29">J53/I53</f>
        <v>0.11764705882352941</v>
      </c>
      <c r="L53" s="42">
        <v>17</v>
      </c>
      <c r="M53" s="37">
        <v>6</v>
      </c>
      <c r="N53" s="43">
        <f t="shared" ref="N53:N55" si="30">M53/L53</f>
        <v>0.35294117647058826</v>
      </c>
      <c r="O53" s="42">
        <v>17</v>
      </c>
      <c r="P53" s="37">
        <v>9</v>
      </c>
      <c r="Q53" s="43">
        <f t="shared" ref="Q53:Q55" si="31">P53/O53</f>
        <v>0.52941176470588236</v>
      </c>
      <c r="R53" s="42">
        <v>17</v>
      </c>
      <c r="S53" s="37">
        <v>9</v>
      </c>
      <c r="T53" s="43">
        <f t="shared" ref="T53:T55" si="32">S53/R53</f>
        <v>0.52941176470588236</v>
      </c>
      <c r="V53" s="37">
        <f t="shared" ref="V53:W54" si="33">SUM(C53,F53,I53,L53,O53,R53)</f>
        <v>102</v>
      </c>
      <c r="W53" s="37">
        <f t="shared" si="33"/>
        <v>47</v>
      </c>
    </row>
    <row r="54" spans="1:23">
      <c r="A54" s="94"/>
      <c r="B54" s="44" t="s">
        <v>2</v>
      </c>
      <c r="C54" s="42">
        <v>104</v>
      </c>
      <c r="D54" s="37">
        <v>161</v>
      </c>
      <c r="E54" s="43">
        <f t="shared" si="27"/>
        <v>1.5480769230769231</v>
      </c>
      <c r="F54" s="42">
        <v>104</v>
      </c>
      <c r="G54" s="37">
        <v>164</v>
      </c>
      <c r="H54" s="43">
        <f t="shared" si="28"/>
        <v>1.5769230769230769</v>
      </c>
      <c r="I54" s="42">
        <v>104</v>
      </c>
      <c r="J54" s="37">
        <v>169</v>
      </c>
      <c r="K54" s="43">
        <f t="shared" si="29"/>
        <v>1.625</v>
      </c>
      <c r="L54" s="42">
        <v>104</v>
      </c>
      <c r="M54" s="37">
        <v>163</v>
      </c>
      <c r="N54" s="43">
        <f t="shared" si="30"/>
        <v>1.5673076923076923</v>
      </c>
      <c r="O54" s="42">
        <v>104</v>
      </c>
      <c r="P54" s="37">
        <v>153</v>
      </c>
      <c r="Q54" s="43">
        <f t="shared" si="31"/>
        <v>1.4711538461538463</v>
      </c>
      <c r="R54" s="42">
        <v>104</v>
      </c>
      <c r="S54" s="37">
        <v>154</v>
      </c>
      <c r="T54" s="43">
        <f t="shared" si="32"/>
        <v>1.4807692307692308</v>
      </c>
      <c r="V54" s="37">
        <f t="shared" si="33"/>
        <v>624</v>
      </c>
      <c r="W54" s="37">
        <f t="shared" si="33"/>
        <v>964</v>
      </c>
    </row>
    <row r="55" spans="1:23">
      <c r="A55" s="94"/>
      <c r="B55" s="52" t="s">
        <v>5</v>
      </c>
      <c r="C55" s="53">
        <f>SUM(C52:C54)</f>
        <v>243</v>
      </c>
      <c r="D55" s="53">
        <f t="shared" ref="D55:R55" si="34">SUM(D52:D54)</f>
        <v>285</v>
      </c>
      <c r="E55" s="57">
        <f>D55/C55</f>
        <v>1.1728395061728396</v>
      </c>
      <c r="F55" s="53">
        <f t="shared" si="34"/>
        <v>243</v>
      </c>
      <c r="G55" s="53">
        <f t="shared" si="34"/>
        <v>307</v>
      </c>
      <c r="H55" s="57">
        <f t="shared" si="28"/>
        <v>1.2633744855967077</v>
      </c>
      <c r="I55" s="53">
        <f t="shared" si="34"/>
        <v>243</v>
      </c>
      <c r="J55" s="53">
        <f t="shared" si="34"/>
        <v>264</v>
      </c>
      <c r="K55" s="57">
        <f t="shared" si="29"/>
        <v>1.0864197530864197</v>
      </c>
      <c r="L55" s="53">
        <f t="shared" si="34"/>
        <v>243</v>
      </c>
      <c r="M55" s="53">
        <f t="shared" si="34"/>
        <v>287</v>
      </c>
      <c r="N55" s="57">
        <f t="shared" si="30"/>
        <v>1.1810699588477367</v>
      </c>
      <c r="O55" s="53">
        <f t="shared" si="34"/>
        <v>243</v>
      </c>
      <c r="P55" s="53">
        <f t="shared" si="34"/>
        <v>264</v>
      </c>
      <c r="Q55" s="57">
        <f t="shared" si="31"/>
        <v>1.0864197530864197</v>
      </c>
      <c r="R55" s="53">
        <f t="shared" si="34"/>
        <v>243</v>
      </c>
      <c r="S55" s="53">
        <f>SUM(S52:S54)</f>
        <v>266</v>
      </c>
      <c r="T55" s="57">
        <f t="shared" si="32"/>
        <v>1.0946502057613168</v>
      </c>
      <c r="V55" s="50">
        <f>SUM(V52:V54)</f>
        <v>1458</v>
      </c>
      <c r="W55" s="50">
        <f>SUM(W52:W54)</f>
        <v>1673</v>
      </c>
    </row>
    <row r="56" spans="1:23" ht="15" customHeight="1">
      <c r="B56" s="18"/>
      <c r="C56" s="19"/>
      <c r="D56" s="20"/>
      <c r="E56" s="19"/>
      <c r="F56" s="19"/>
      <c r="G56" s="20"/>
      <c r="J56" s="20"/>
      <c r="M56" s="20"/>
      <c r="P56" s="20"/>
      <c r="R56" s="19"/>
      <c r="S56" s="20"/>
      <c r="V56" s="6"/>
      <c r="W56" s="6"/>
    </row>
    <row r="57" spans="1:23">
      <c r="A57" s="99" t="s">
        <v>23</v>
      </c>
      <c r="B57" s="95" t="s">
        <v>12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V57" s="84"/>
      <c r="W57" s="84"/>
    </row>
    <row r="58" spans="1:23">
      <c r="A58" s="99"/>
      <c r="B58" s="97" t="s">
        <v>0</v>
      </c>
      <c r="C58" s="97" t="s">
        <v>27</v>
      </c>
      <c r="D58" s="97"/>
      <c r="E58" s="97"/>
      <c r="F58" s="97" t="s">
        <v>28</v>
      </c>
      <c r="G58" s="97"/>
      <c r="H58" s="97"/>
      <c r="I58" s="97" t="s">
        <v>29</v>
      </c>
      <c r="J58" s="97"/>
      <c r="K58" s="97"/>
      <c r="L58" s="97" t="s">
        <v>30</v>
      </c>
      <c r="M58" s="97"/>
      <c r="N58" s="97"/>
      <c r="O58" s="97" t="s">
        <v>31</v>
      </c>
      <c r="P58" s="97"/>
      <c r="Q58" s="97"/>
      <c r="R58" s="97" t="s">
        <v>32</v>
      </c>
      <c r="S58" s="97"/>
      <c r="T58" s="97"/>
      <c r="V58" s="88" t="s">
        <v>19</v>
      </c>
      <c r="W58" s="88"/>
    </row>
    <row r="59" spans="1:23">
      <c r="A59" s="99"/>
      <c r="B59" s="97"/>
      <c r="C59" s="39" t="s">
        <v>20</v>
      </c>
      <c r="D59" s="40" t="s">
        <v>21</v>
      </c>
      <c r="E59" s="41" t="s">
        <v>1</v>
      </c>
      <c r="F59" s="39" t="s">
        <v>20</v>
      </c>
      <c r="G59" s="40" t="s">
        <v>21</v>
      </c>
      <c r="H59" s="41" t="s">
        <v>1</v>
      </c>
      <c r="I59" s="39" t="s">
        <v>20</v>
      </c>
      <c r="J59" s="40" t="s">
        <v>21</v>
      </c>
      <c r="K59" s="41" t="s">
        <v>1</v>
      </c>
      <c r="L59" s="39" t="s">
        <v>20</v>
      </c>
      <c r="M59" s="40" t="s">
        <v>21</v>
      </c>
      <c r="N59" s="41" t="s">
        <v>1</v>
      </c>
      <c r="O59" s="39" t="s">
        <v>20</v>
      </c>
      <c r="P59" s="40" t="s">
        <v>21</v>
      </c>
      <c r="Q59" s="41" t="s">
        <v>1</v>
      </c>
      <c r="R59" s="39" t="s">
        <v>20</v>
      </c>
      <c r="S59" s="40" t="s">
        <v>21</v>
      </c>
      <c r="T59" s="41" t="s">
        <v>1</v>
      </c>
      <c r="V59" s="39" t="s">
        <v>20</v>
      </c>
      <c r="W59" s="31" t="s">
        <v>21</v>
      </c>
    </row>
    <row r="60" spans="1:23">
      <c r="A60" s="99"/>
      <c r="B60" s="44" t="s">
        <v>2</v>
      </c>
      <c r="C60" s="47">
        <v>11908</v>
      </c>
      <c r="D60" s="37">
        <v>8424</v>
      </c>
      <c r="E60" s="43">
        <f>D60/C60</f>
        <v>0.70742358078602618</v>
      </c>
      <c r="F60" s="47">
        <v>11908</v>
      </c>
      <c r="G60" s="37">
        <v>9184</v>
      </c>
      <c r="H60" s="43">
        <f>G60/F60</f>
        <v>0.77124622102788043</v>
      </c>
      <c r="I60" s="47">
        <v>11908</v>
      </c>
      <c r="J60" s="37">
        <v>9924</v>
      </c>
      <c r="K60" s="45">
        <f>J60/I60</f>
        <v>0.83338931810547534</v>
      </c>
      <c r="L60" s="47">
        <v>11908</v>
      </c>
      <c r="M60" s="37">
        <v>9887</v>
      </c>
      <c r="N60" s="45">
        <f>M60/L60</f>
        <v>0.83028216325159554</v>
      </c>
      <c r="O60" s="47">
        <v>11908</v>
      </c>
      <c r="P60" s="37">
        <v>10067</v>
      </c>
      <c r="Q60" s="45">
        <f>P60/O60</f>
        <v>0.84539805172992943</v>
      </c>
      <c r="R60" s="47">
        <v>11908</v>
      </c>
      <c r="S60" s="51">
        <v>9994</v>
      </c>
      <c r="T60" s="43">
        <f>S60/R60</f>
        <v>0.8392677191803829</v>
      </c>
      <c r="V60" s="37">
        <f>SUM(C60,F60,I60,L60,O60,R60)</f>
        <v>71448</v>
      </c>
      <c r="W60" s="37">
        <f>SUM(D60,G60,J60,M60,P60,S60)</f>
        <v>57480</v>
      </c>
    </row>
    <row r="61" spans="1:23">
      <c r="A61" s="99"/>
      <c r="B61" s="44" t="s">
        <v>9</v>
      </c>
      <c r="C61" s="47">
        <v>1234.6600000000001</v>
      </c>
      <c r="D61" s="37">
        <v>2194</v>
      </c>
      <c r="E61" s="43">
        <f t="shared" ref="E61:E62" si="35">D61/C61</f>
        <v>1.7770074352453307</v>
      </c>
      <c r="F61" s="47">
        <v>1234.6600000000001</v>
      </c>
      <c r="G61" s="37">
        <v>2931</v>
      </c>
      <c r="H61" s="43">
        <f t="shared" ref="H61:H62" si="36">G61/F61</f>
        <v>2.3739329046053164</v>
      </c>
      <c r="I61" s="47">
        <v>1234.6600000000001</v>
      </c>
      <c r="J61" s="37">
        <v>3545</v>
      </c>
      <c r="K61" s="45">
        <f t="shared" ref="K61:K62" si="37">J61/I61</f>
        <v>2.8712358058088863</v>
      </c>
      <c r="L61" s="47">
        <v>1234.6600000000001</v>
      </c>
      <c r="M61" s="37">
        <v>3567</v>
      </c>
      <c r="N61" s="45">
        <f t="shared" ref="N61:N62" si="38">M61/L61</f>
        <v>2.8890544765360504</v>
      </c>
      <c r="O61" s="47">
        <v>1234.6600000000001</v>
      </c>
      <c r="P61" s="37">
        <v>3358</v>
      </c>
      <c r="Q61" s="45">
        <f t="shared" ref="Q61:Q62" si="39">P61/O61</f>
        <v>2.7197771046279944</v>
      </c>
      <c r="R61" s="47">
        <v>1234.6600000000001</v>
      </c>
      <c r="S61" s="51">
        <v>3072</v>
      </c>
      <c r="T61" s="43">
        <f>S61/R61</f>
        <v>2.4881343851748658</v>
      </c>
      <c r="V61" s="37">
        <f t="shared" ref="V61:W61" si="40">SUM(C61,F61,I61,L61,O61,R61)</f>
        <v>7407.96</v>
      </c>
      <c r="W61" s="37">
        <f t="shared" si="40"/>
        <v>18667</v>
      </c>
    </row>
    <row r="62" spans="1:23">
      <c r="A62" s="99"/>
      <c r="B62" s="52" t="s">
        <v>5</v>
      </c>
      <c r="C62" s="53">
        <f>SUM(C60:C61)</f>
        <v>13142.66</v>
      </c>
      <c r="D62" s="53">
        <f t="shared" ref="D62:T62" si="41">SUM(D60:D61)</f>
        <v>10618</v>
      </c>
      <c r="E62" s="54">
        <f t="shared" si="35"/>
        <v>0.80790342289916961</v>
      </c>
      <c r="F62" s="53">
        <f t="shared" si="41"/>
        <v>13142.66</v>
      </c>
      <c r="G62" s="53">
        <f t="shared" si="41"/>
        <v>12115</v>
      </c>
      <c r="H62" s="54">
        <f t="shared" si="36"/>
        <v>0.92180730537045008</v>
      </c>
      <c r="I62" s="53">
        <f t="shared" si="41"/>
        <v>13142.66</v>
      </c>
      <c r="J62" s="53">
        <f t="shared" si="41"/>
        <v>13469</v>
      </c>
      <c r="K62" s="55">
        <f t="shared" si="37"/>
        <v>1.0248305898501522</v>
      </c>
      <c r="L62" s="53">
        <f t="shared" si="41"/>
        <v>13142.66</v>
      </c>
      <c r="M62" s="53">
        <f t="shared" si="41"/>
        <v>13454</v>
      </c>
      <c r="N62" s="55">
        <f t="shared" si="38"/>
        <v>1.0236892683825041</v>
      </c>
      <c r="O62" s="53">
        <f t="shared" si="41"/>
        <v>13142.66</v>
      </c>
      <c r="P62" s="53">
        <f t="shared" si="41"/>
        <v>13425</v>
      </c>
      <c r="Q62" s="55">
        <f t="shared" si="39"/>
        <v>1.021482713545051</v>
      </c>
      <c r="R62" s="53">
        <f t="shared" si="41"/>
        <v>13142.66</v>
      </c>
      <c r="S62" s="53">
        <f t="shared" si="41"/>
        <v>13066</v>
      </c>
      <c r="T62" s="53">
        <f t="shared" si="41"/>
        <v>3.3274021043552486</v>
      </c>
      <c r="V62" s="50">
        <f>SUM(V60:V61)</f>
        <v>78855.960000000006</v>
      </c>
      <c r="W62" s="50">
        <f>SUM(W60:W61)</f>
        <v>76147</v>
      </c>
    </row>
    <row r="63" spans="1:23" ht="15" customHeight="1">
      <c r="A63" s="21"/>
      <c r="V63" s="6"/>
      <c r="W63" s="6"/>
    </row>
    <row r="64" spans="1:23">
      <c r="A64" s="100" t="s">
        <v>11</v>
      </c>
      <c r="B64" s="95" t="s">
        <v>12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V64" s="48"/>
      <c r="W64" s="49"/>
    </row>
    <row r="65" spans="1:26">
      <c r="A65" s="101"/>
      <c r="B65" s="97" t="s">
        <v>0</v>
      </c>
      <c r="C65" s="97" t="s">
        <v>27</v>
      </c>
      <c r="D65" s="97"/>
      <c r="E65" s="97"/>
      <c r="F65" s="97" t="s">
        <v>28</v>
      </c>
      <c r="G65" s="97"/>
      <c r="H65" s="97"/>
      <c r="I65" s="97" t="s">
        <v>29</v>
      </c>
      <c r="J65" s="97"/>
      <c r="K65" s="97"/>
      <c r="L65" s="97" t="s">
        <v>30</v>
      </c>
      <c r="M65" s="97"/>
      <c r="N65" s="97"/>
      <c r="O65" s="97" t="s">
        <v>31</v>
      </c>
      <c r="P65" s="97"/>
      <c r="Q65" s="97"/>
      <c r="R65" s="97" t="s">
        <v>32</v>
      </c>
      <c r="S65" s="97"/>
      <c r="T65" s="97"/>
      <c r="V65" s="88" t="s">
        <v>19</v>
      </c>
      <c r="W65" s="88"/>
    </row>
    <row r="66" spans="1:26">
      <c r="A66" s="101"/>
      <c r="B66" s="97"/>
      <c r="C66" s="39" t="s">
        <v>20</v>
      </c>
      <c r="D66" s="40" t="s">
        <v>21</v>
      </c>
      <c r="E66" s="41" t="s">
        <v>1</v>
      </c>
      <c r="F66" s="39" t="s">
        <v>20</v>
      </c>
      <c r="G66" s="40" t="s">
        <v>21</v>
      </c>
      <c r="H66" s="41" t="s">
        <v>1</v>
      </c>
      <c r="I66" s="39" t="s">
        <v>20</v>
      </c>
      <c r="J66" s="40" t="s">
        <v>21</v>
      </c>
      <c r="K66" s="41" t="s">
        <v>1</v>
      </c>
      <c r="L66" s="39" t="s">
        <v>20</v>
      </c>
      <c r="M66" s="40" t="s">
        <v>21</v>
      </c>
      <c r="N66" s="41" t="s">
        <v>1</v>
      </c>
      <c r="O66" s="39" t="s">
        <v>20</v>
      </c>
      <c r="P66" s="40" t="s">
        <v>21</v>
      </c>
      <c r="Q66" s="41" t="s">
        <v>1</v>
      </c>
      <c r="R66" s="39" t="s">
        <v>20</v>
      </c>
      <c r="S66" s="40" t="s">
        <v>21</v>
      </c>
      <c r="T66" s="41" t="s">
        <v>1</v>
      </c>
      <c r="V66" s="39" t="s">
        <v>20</v>
      </c>
      <c r="W66" s="31" t="s">
        <v>21</v>
      </c>
    </row>
    <row r="67" spans="1:26">
      <c r="A67" s="101"/>
      <c r="B67" s="44" t="s">
        <v>2</v>
      </c>
      <c r="C67" s="46">
        <v>10000</v>
      </c>
      <c r="D67" s="37">
        <v>9188</v>
      </c>
      <c r="E67" s="43">
        <f>D67/C67</f>
        <v>0.91879999999999995</v>
      </c>
      <c r="F67" s="47">
        <v>10000</v>
      </c>
      <c r="G67" s="37">
        <v>11176</v>
      </c>
      <c r="H67" s="43">
        <f>G67/F67</f>
        <v>1.1175999999999999</v>
      </c>
      <c r="I67" s="47">
        <v>10000</v>
      </c>
      <c r="J67" s="37">
        <v>12592</v>
      </c>
      <c r="K67" s="45">
        <f>J67/I67</f>
        <v>1.2592000000000001</v>
      </c>
      <c r="L67" s="47">
        <v>10000</v>
      </c>
      <c r="M67" s="37">
        <v>13012</v>
      </c>
      <c r="N67" s="43">
        <f>M67/L67</f>
        <v>1.3011999999999999</v>
      </c>
      <c r="O67" s="47">
        <v>10000</v>
      </c>
      <c r="P67" s="37">
        <v>12209</v>
      </c>
      <c r="Q67" s="43">
        <f>P67/O67</f>
        <v>1.2209000000000001</v>
      </c>
      <c r="R67" s="47">
        <v>10000</v>
      </c>
      <c r="S67" s="37">
        <v>9452</v>
      </c>
      <c r="T67" s="43">
        <f>S67/R67</f>
        <v>0.94520000000000004</v>
      </c>
      <c r="V67" s="37">
        <f>SUM(C67,F67,I67,L67,O67,R67)</f>
        <v>60000</v>
      </c>
      <c r="W67" s="37">
        <f>SUM(D67,G67,J67,M67,P67,S67)</f>
        <v>67629</v>
      </c>
    </row>
    <row r="68" spans="1:26" ht="15">
      <c r="A68" s="102"/>
      <c r="B68" s="104" t="s">
        <v>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/>
      <c r="V68" s="6"/>
      <c r="W68" s="6"/>
    </row>
    <row r="69" spans="1:26">
      <c r="A69" s="101"/>
      <c r="B69" s="97" t="s">
        <v>22</v>
      </c>
      <c r="C69" s="97" t="s">
        <v>27</v>
      </c>
      <c r="D69" s="97"/>
      <c r="E69" s="97"/>
      <c r="F69" s="97" t="s">
        <v>28</v>
      </c>
      <c r="G69" s="97"/>
      <c r="H69" s="97"/>
      <c r="I69" s="97" t="s">
        <v>29</v>
      </c>
      <c r="J69" s="97"/>
      <c r="K69" s="97"/>
      <c r="L69" s="97" t="s">
        <v>30</v>
      </c>
      <c r="M69" s="97"/>
      <c r="N69" s="97"/>
      <c r="O69" s="97" t="s">
        <v>31</v>
      </c>
      <c r="P69" s="97"/>
      <c r="Q69" s="97"/>
      <c r="R69" s="97" t="s">
        <v>32</v>
      </c>
      <c r="S69" s="97"/>
      <c r="T69" s="97"/>
      <c r="V69" s="88" t="s">
        <v>19</v>
      </c>
      <c r="W69" s="88"/>
    </row>
    <row r="70" spans="1:26">
      <c r="A70" s="101"/>
      <c r="B70" s="97"/>
      <c r="C70" s="39" t="s">
        <v>20</v>
      </c>
      <c r="D70" s="40" t="s">
        <v>21</v>
      </c>
      <c r="E70" s="41" t="s">
        <v>1</v>
      </c>
      <c r="F70" s="39" t="s">
        <v>20</v>
      </c>
      <c r="G70" s="40" t="s">
        <v>21</v>
      </c>
      <c r="H70" s="41" t="s">
        <v>1</v>
      </c>
      <c r="I70" s="39" t="s">
        <v>20</v>
      </c>
      <c r="J70" s="40" t="s">
        <v>21</v>
      </c>
      <c r="K70" s="41" t="s">
        <v>1</v>
      </c>
      <c r="L70" s="39" t="s">
        <v>20</v>
      </c>
      <c r="M70" s="40" t="s">
        <v>21</v>
      </c>
      <c r="N70" s="41" t="s">
        <v>1</v>
      </c>
      <c r="O70" s="39" t="s">
        <v>20</v>
      </c>
      <c r="P70" s="40" t="s">
        <v>21</v>
      </c>
      <c r="Q70" s="41" t="s">
        <v>1</v>
      </c>
      <c r="R70" s="39" t="s">
        <v>20</v>
      </c>
      <c r="S70" s="40" t="s">
        <v>21</v>
      </c>
      <c r="T70" s="41" t="s">
        <v>1</v>
      </c>
      <c r="V70" s="31" t="s">
        <v>21</v>
      </c>
      <c r="W70" s="31" t="s">
        <v>21</v>
      </c>
    </row>
    <row r="71" spans="1:26">
      <c r="A71" s="103"/>
      <c r="B71" s="44"/>
      <c r="C71" s="42">
        <v>67</v>
      </c>
      <c r="D71" s="37">
        <v>83</v>
      </c>
      <c r="E71" s="43">
        <f>D71/C71</f>
        <v>1.2388059701492538</v>
      </c>
      <c r="F71" s="42">
        <v>67</v>
      </c>
      <c r="G71" s="37">
        <v>89</v>
      </c>
      <c r="H71" s="43">
        <f>G71/F71</f>
        <v>1.3283582089552239</v>
      </c>
      <c r="I71" s="42">
        <v>67</v>
      </c>
      <c r="J71" s="37">
        <v>88</v>
      </c>
      <c r="K71" s="45">
        <f>J71/I71</f>
        <v>1.3134328358208955</v>
      </c>
      <c r="L71" s="42">
        <v>67</v>
      </c>
      <c r="M71" s="37">
        <v>101</v>
      </c>
      <c r="N71" s="43">
        <f>M71/L71</f>
        <v>1.5074626865671641</v>
      </c>
      <c r="O71" s="42">
        <v>67</v>
      </c>
      <c r="P71" s="37">
        <v>77</v>
      </c>
      <c r="Q71" s="43">
        <f>P71/O71</f>
        <v>1.1492537313432836</v>
      </c>
      <c r="R71" s="42">
        <v>67</v>
      </c>
      <c r="S71" s="37">
        <v>70</v>
      </c>
      <c r="T71" s="43">
        <f>S71/R71</f>
        <v>1.044776119402985</v>
      </c>
      <c r="V71" s="37">
        <f>SUM(C71,F71,I71,L71,O71,R71)</f>
        <v>402</v>
      </c>
      <c r="W71" s="37">
        <f>SUM(D71,G71,J71,M71,P71,S71)</f>
        <v>508</v>
      </c>
    </row>
    <row r="72" spans="1:26" ht="15">
      <c r="A72" s="22"/>
      <c r="V72" s="6"/>
      <c r="W72" s="6"/>
    </row>
    <row r="73" spans="1:26">
      <c r="B73" s="13"/>
      <c r="C73" s="97" t="s">
        <v>27</v>
      </c>
      <c r="D73" s="97"/>
      <c r="E73" s="97"/>
      <c r="F73" s="97" t="s">
        <v>28</v>
      </c>
      <c r="G73" s="97"/>
      <c r="H73" s="97"/>
      <c r="I73" s="97" t="s">
        <v>29</v>
      </c>
      <c r="J73" s="97"/>
      <c r="K73" s="97"/>
      <c r="L73" s="97" t="s">
        <v>30</v>
      </c>
      <c r="M73" s="97"/>
      <c r="N73" s="97"/>
      <c r="O73" s="97" t="s">
        <v>31</v>
      </c>
      <c r="P73" s="97"/>
      <c r="Q73" s="97"/>
      <c r="R73" s="97" t="s">
        <v>32</v>
      </c>
      <c r="S73" s="97"/>
      <c r="T73" s="97"/>
      <c r="V73" s="88" t="s">
        <v>19</v>
      </c>
      <c r="W73" s="88" t="s">
        <v>19</v>
      </c>
    </row>
    <row r="74" spans="1:26">
      <c r="B74" s="13"/>
      <c r="C74" s="39" t="s">
        <v>20</v>
      </c>
      <c r="D74" s="40" t="s">
        <v>21</v>
      </c>
      <c r="E74" s="41" t="s">
        <v>1</v>
      </c>
      <c r="F74" s="39" t="s">
        <v>20</v>
      </c>
      <c r="G74" s="40" t="s">
        <v>21</v>
      </c>
      <c r="H74" s="41" t="s">
        <v>1</v>
      </c>
      <c r="I74" s="39" t="s">
        <v>20</v>
      </c>
      <c r="J74" s="40" t="s">
        <v>21</v>
      </c>
      <c r="K74" s="41" t="s">
        <v>1</v>
      </c>
      <c r="L74" s="39" t="s">
        <v>20</v>
      </c>
      <c r="M74" s="40" t="s">
        <v>21</v>
      </c>
      <c r="N74" s="41" t="s">
        <v>1</v>
      </c>
      <c r="O74" s="39" t="s">
        <v>20</v>
      </c>
      <c r="P74" s="40" t="s">
        <v>21</v>
      </c>
      <c r="Q74" s="41" t="s">
        <v>1</v>
      </c>
      <c r="R74" s="39" t="s">
        <v>20</v>
      </c>
      <c r="S74" s="40" t="s">
        <v>21</v>
      </c>
      <c r="T74" s="41" t="s">
        <v>1</v>
      </c>
      <c r="V74" s="39" t="s">
        <v>20</v>
      </c>
      <c r="W74" s="31" t="s">
        <v>21</v>
      </c>
    </row>
    <row r="75" spans="1:26">
      <c r="A75" s="94" t="s">
        <v>24</v>
      </c>
      <c r="B75" s="38" t="s">
        <v>25</v>
      </c>
      <c r="C75" s="42">
        <f>SUM(C48,C62,C67)</f>
        <v>41166.660000000003</v>
      </c>
      <c r="D75" s="42">
        <f>SUM(D48,D62,D67)</f>
        <v>37152</v>
      </c>
      <c r="E75" s="43"/>
      <c r="F75" s="42">
        <f>SUM(F48,F62,F67)</f>
        <v>41166.660000000003</v>
      </c>
      <c r="G75" s="42">
        <f>SUM(G48,G62,G67)</f>
        <v>41805</v>
      </c>
      <c r="H75" s="43"/>
      <c r="I75" s="42">
        <f>SUM(I48,I62,I67)</f>
        <v>41166.660000000003</v>
      </c>
      <c r="J75" s="42">
        <f>SUM(J48,J62,J67)</f>
        <v>44484</v>
      </c>
      <c r="K75" s="43"/>
      <c r="L75" s="42">
        <f>SUM(L48,L62,L67)</f>
        <v>41166.660000000003</v>
      </c>
      <c r="M75" s="42">
        <f>SUM(M48,M62,M67)</f>
        <v>45200</v>
      </c>
      <c r="N75" s="43"/>
      <c r="O75" s="42">
        <f>SUM(O48,O62,O67)</f>
        <v>41166.660000000003</v>
      </c>
      <c r="P75" s="42">
        <f>SUM(P48,P62,P67)</f>
        <v>44498</v>
      </c>
      <c r="Q75" s="43"/>
      <c r="R75" s="42">
        <f>SUM(R48,R62,R67)</f>
        <v>41166.660000000003</v>
      </c>
      <c r="S75" s="42">
        <f>SUM(S48,S62,S67)</f>
        <v>40676</v>
      </c>
      <c r="T75" s="43"/>
      <c r="V75" s="37">
        <f>SUM(C75,F75,I75,L75,O75,R75)</f>
        <v>246999.96000000002</v>
      </c>
      <c r="W75" s="37">
        <f>SUM(D75,G75,J75,M75,P75,S75)</f>
        <v>253815</v>
      </c>
    </row>
    <row r="76" spans="1:26">
      <c r="A76" s="94"/>
      <c r="B76" s="38" t="s">
        <v>26</v>
      </c>
      <c r="C76" s="42">
        <f>SUM(C55,C71)</f>
        <v>310</v>
      </c>
      <c r="D76" s="42">
        <f>SUM(D55,D71)</f>
        <v>368</v>
      </c>
      <c r="E76" s="43"/>
      <c r="F76" s="42">
        <f>SUM(F55,F71)</f>
        <v>310</v>
      </c>
      <c r="G76" s="42">
        <f>SUM(G55,G71)</f>
        <v>396</v>
      </c>
      <c r="H76" s="43"/>
      <c r="I76" s="42">
        <f>SUM(I55,I71)</f>
        <v>310</v>
      </c>
      <c r="J76" s="42">
        <f>SUM(J55,J71)</f>
        <v>352</v>
      </c>
      <c r="K76" s="43"/>
      <c r="L76" s="42">
        <f>SUM(L55,L71)</f>
        <v>310</v>
      </c>
      <c r="M76" s="42">
        <f>SUM(M55,M71)</f>
        <v>388</v>
      </c>
      <c r="N76" s="43"/>
      <c r="O76" s="42">
        <f>SUM(O55,O71)</f>
        <v>310</v>
      </c>
      <c r="P76" s="42">
        <f>SUM(P55,P71)</f>
        <v>341</v>
      </c>
      <c r="Q76" s="43"/>
      <c r="R76" s="42">
        <f>SUM(R55,R71)</f>
        <v>310</v>
      </c>
      <c r="S76" s="42">
        <f>SUM(S55,S71)</f>
        <v>336</v>
      </c>
      <c r="T76" s="43"/>
      <c r="V76" s="37">
        <f>SUM(C76,F76,I76,L76,O76,R76)</f>
        <v>1860</v>
      </c>
      <c r="W76" s="37">
        <f>SUM(D76,G76,J76,M76,P76,S76)</f>
        <v>2181</v>
      </c>
    </row>
    <row r="77" spans="1:26" ht="12" thickBot="1">
      <c r="C77" s="23"/>
    </row>
    <row r="78" spans="1:26" s="6" customFormat="1" ht="18.600000000000001" customHeight="1" thickBot="1">
      <c r="A78" s="81" t="s">
        <v>38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3"/>
      <c r="X78" s="27"/>
    </row>
    <row r="79" spans="1:26" s="6" customFormat="1" ht="15">
      <c r="A79" s="61"/>
      <c r="B79" s="62"/>
      <c r="C79" s="30" t="s">
        <v>20</v>
      </c>
      <c r="D79" s="31" t="s">
        <v>21</v>
      </c>
      <c r="E79" s="32" t="s">
        <v>1</v>
      </c>
      <c r="F79" s="30" t="s">
        <v>20</v>
      </c>
      <c r="G79" s="31" t="s">
        <v>21</v>
      </c>
      <c r="H79" s="32" t="s">
        <v>1</v>
      </c>
      <c r="I79" s="30" t="s">
        <v>20</v>
      </c>
      <c r="J79" s="31" t="s">
        <v>21</v>
      </c>
      <c r="K79" s="32" t="s">
        <v>1</v>
      </c>
      <c r="L79" s="30" t="s">
        <v>20</v>
      </c>
      <c r="M79" s="31" t="s">
        <v>21</v>
      </c>
      <c r="N79" s="32" t="s">
        <v>1</v>
      </c>
      <c r="O79" s="30" t="s">
        <v>20</v>
      </c>
      <c r="P79" s="31" t="s">
        <v>21</v>
      </c>
      <c r="Q79" s="32" t="s">
        <v>1</v>
      </c>
      <c r="R79" s="30" t="s">
        <v>20</v>
      </c>
      <c r="S79" s="31" t="s">
        <v>21</v>
      </c>
      <c r="T79" s="32" t="s">
        <v>1</v>
      </c>
      <c r="U79" s="33"/>
      <c r="V79" s="30" t="s">
        <v>20</v>
      </c>
      <c r="W79" s="31" t="s">
        <v>21</v>
      </c>
      <c r="X79" s="28"/>
      <c r="Y79" s="4"/>
      <c r="Z79" s="24"/>
    </row>
    <row r="80" spans="1:26" s="6" customFormat="1" ht="15">
      <c r="A80" s="87" t="s">
        <v>24</v>
      </c>
      <c r="B80" s="38" t="s">
        <v>25</v>
      </c>
      <c r="C80" s="34">
        <f>SUM(C37,C75)</f>
        <v>82333.320000000007</v>
      </c>
      <c r="D80" s="34">
        <f>SUM(D37,D75)</f>
        <v>76717</v>
      </c>
      <c r="E80" s="35">
        <f>D80/C80</f>
        <v>0.9317855759976641</v>
      </c>
      <c r="F80" s="34">
        <f>SUM(F37,F75)</f>
        <v>82333.320000000007</v>
      </c>
      <c r="G80" s="34">
        <f>SUM(G37,G75)</f>
        <v>83555</v>
      </c>
      <c r="H80" s="35">
        <f>G80/F80</f>
        <v>1.0148382210264324</v>
      </c>
      <c r="I80" s="34">
        <f>SUM(I37,I75)</f>
        <v>82333.320000000007</v>
      </c>
      <c r="J80" s="34">
        <f>SUM(J37,J75)</f>
        <v>91496</v>
      </c>
      <c r="K80" s="35">
        <f>J80/I80</f>
        <v>1.1112876293583205</v>
      </c>
      <c r="L80" s="34">
        <f>SUM(L37,L75)</f>
        <v>82333.320000000007</v>
      </c>
      <c r="M80" s="34">
        <f>SUM(M37,M75)</f>
        <v>87988</v>
      </c>
      <c r="N80" s="35">
        <f>M80/L80</f>
        <v>1.0686803350089611</v>
      </c>
      <c r="O80" s="34">
        <f>SUM(O37,O75)</f>
        <v>82333.320000000007</v>
      </c>
      <c r="P80" s="34">
        <f>SUM(P37,P75)</f>
        <v>88111</v>
      </c>
      <c r="Q80" s="35">
        <f>P80/O80</f>
        <v>1.0701742623763986</v>
      </c>
      <c r="R80" s="34">
        <f>SUM(R37,R75)</f>
        <v>82333.320000000007</v>
      </c>
      <c r="S80" s="34">
        <f>SUM(S37,S75)</f>
        <v>83710</v>
      </c>
      <c r="T80" s="35">
        <f>S80/R80</f>
        <v>1.0167208124244229</v>
      </c>
      <c r="U80" s="36"/>
      <c r="V80" s="37">
        <f>SUM(C80,F80,I80,L80,O80,R80)</f>
        <v>493999.92000000004</v>
      </c>
      <c r="W80" s="37">
        <f>SUM(D80,G80,J80,M80,P80,S80)</f>
        <v>511577</v>
      </c>
      <c r="X80" s="29"/>
      <c r="Y80" s="5"/>
      <c r="Z80" s="25"/>
    </row>
    <row r="81" spans="1:26" s="6" customFormat="1" ht="15">
      <c r="A81" s="87"/>
      <c r="B81" s="38" t="s">
        <v>26</v>
      </c>
      <c r="C81" s="34">
        <f>SUM(C38,C76)</f>
        <v>620</v>
      </c>
      <c r="D81" s="34">
        <f>SUM(D38,D76)</f>
        <v>766</v>
      </c>
      <c r="E81" s="35">
        <f>D81/C81</f>
        <v>1.235483870967742</v>
      </c>
      <c r="F81" s="34">
        <f>SUM(F38,F76)</f>
        <v>620</v>
      </c>
      <c r="G81" s="34">
        <f>SUM(G38,G76)</f>
        <v>805</v>
      </c>
      <c r="H81" s="35">
        <f>G81/F81</f>
        <v>1.2983870967741935</v>
      </c>
      <c r="I81" s="34">
        <f>SUM(I38,I76)</f>
        <v>620</v>
      </c>
      <c r="J81" s="34">
        <f>SUM(J38,J76)</f>
        <v>829</v>
      </c>
      <c r="K81" s="35">
        <f>J81/I81</f>
        <v>1.3370967741935484</v>
      </c>
      <c r="L81" s="34">
        <f>SUM(L38,L76)</f>
        <v>620</v>
      </c>
      <c r="M81" s="34">
        <f>SUM(M38,M76)</f>
        <v>816</v>
      </c>
      <c r="N81" s="35">
        <f>M81/L81</f>
        <v>1.3161290322580645</v>
      </c>
      <c r="O81" s="34">
        <f>SUM(O38,O76)</f>
        <v>620</v>
      </c>
      <c r="P81" s="34">
        <f>SUM(P38,P76)</f>
        <v>774</v>
      </c>
      <c r="Q81" s="35">
        <f>P81/O81</f>
        <v>1.2483870967741935</v>
      </c>
      <c r="R81" s="34">
        <f>SUM(R38,R76)</f>
        <v>620</v>
      </c>
      <c r="S81" s="34">
        <f>SUM(S38,S76)</f>
        <v>742</v>
      </c>
      <c r="T81" s="35">
        <f>S81/R81</f>
        <v>1.1967741935483871</v>
      </c>
      <c r="U81" s="36"/>
      <c r="V81" s="37">
        <f>SUM(C81,F81,I81,L81,O81,R81)</f>
        <v>3720</v>
      </c>
      <c r="W81" s="37">
        <f>SUM(D81,G81,J81,M81,P81,S81)</f>
        <v>4732</v>
      </c>
      <c r="X81" s="29"/>
      <c r="Y81" s="5"/>
      <c r="Z81" s="25"/>
    </row>
  </sheetData>
  <mergeCells count="125">
    <mergeCell ref="C73:E73"/>
    <mergeCell ref="F73:H73"/>
    <mergeCell ref="I73:K73"/>
    <mergeCell ref="L73:N73"/>
    <mergeCell ref="O73:Q73"/>
    <mergeCell ref="R73:T73"/>
    <mergeCell ref="V73:W73"/>
    <mergeCell ref="A75:A76"/>
    <mergeCell ref="V58:W58"/>
    <mergeCell ref="A64:A71"/>
    <mergeCell ref="B64:T64"/>
    <mergeCell ref="B65:B66"/>
    <mergeCell ref="C65:E65"/>
    <mergeCell ref="F65:H65"/>
    <mergeCell ref="I65:K65"/>
    <mergeCell ref="L65:N65"/>
    <mergeCell ref="O65:Q65"/>
    <mergeCell ref="R65:T65"/>
    <mergeCell ref="V65:W65"/>
    <mergeCell ref="B68:T68"/>
    <mergeCell ref="B69:B70"/>
    <mergeCell ref="C69:E69"/>
    <mergeCell ref="F69:H69"/>
    <mergeCell ref="I69:K69"/>
    <mergeCell ref="V50:W50"/>
    <mergeCell ref="L69:N69"/>
    <mergeCell ref="O69:Q69"/>
    <mergeCell ref="R69:T69"/>
    <mergeCell ref="V69:W69"/>
    <mergeCell ref="A57:A62"/>
    <mergeCell ref="B57:T57"/>
    <mergeCell ref="B58:B59"/>
    <mergeCell ref="C58:E58"/>
    <mergeCell ref="F58:H58"/>
    <mergeCell ref="I58:K58"/>
    <mergeCell ref="L58:N58"/>
    <mergeCell ref="O58:Q58"/>
    <mergeCell ref="R58:T58"/>
    <mergeCell ref="V35:W35"/>
    <mergeCell ref="A37:A38"/>
    <mergeCell ref="A40:U40"/>
    <mergeCell ref="V40:W40"/>
    <mergeCell ref="C41:K41"/>
    <mergeCell ref="L41:T41"/>
    <mergeCell ref="A42:A55"/>
    <mergeCell ref="B42:T42"/>
    <mergeCell ref="B43:B44"/>
    <mergeCell ref="C43:E43"/>
    <mergeCell ref="F43:H43"/>
    <mergeCell ref="I43:K43"/>
    <mergeCell ref="L43:N43"/>
    <mergeCell ref="O43:Q43"/>
    <mergeCell ref="R43:T43"/>
    <mergeCell ref="V43:W43"/>
    <mergeCell ref="B49:T49"/>
    <mergeCell ref="B50:B51"/>
    <mergeCell ref="C50:E50"/>
    <mergeCell ref="F50:H50"/>
    <mergeCell ref="I50:K50"/>
    <mergeCell ref="L50:N50"/>
    <mergeCell ref="O50:Q50"/>
    <mergeCell ref="R50:T50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I12:K12"/>
    <mergeCell ref="L12:N12"/>
    <mergeCell ref="O12:Q12"/>
    <mergeCell ref="R12:T12"/>
    <mergeCell ref="V12:W12"/>
    <mergeCell ref="V27:W27"/>
    <mergeCell ref="B30:T30"/>
    <mergeCell ref="B31:B32"/>
    <mergeCell ref="C31:E31"/>
    <mergeCell ref="F31:H31"/>
    <mergeCell ref="I31:K31"/>
    <mergeCell ref="L31:N31"/>
    <mergeCell ref="O31:Q31"/>
    <mergeCell ref="R31:T31"/>
    <mergeCell ref="V31:W31"/>
    <mergeCell ref="B27:B28"/>
    <mergeCell ref="C27:E27"/>
    <mergeCell ref="F27:H27"/>
    <mergeCell ref="I27:K27"/>
    <mergeCell ref="L27:N27"/>
    <mergeCell ref="O27:Q27"/>
    <mergeCell ref="R27:T27"/>
    <mergeCell ref="A78:W78"/>
    <mergeCell ref="V57:W57"/>
    <mergeCell ref="V26:W26"/>
    <mergeCell ref="V19:W19"/>
    <mergeCell ref="A80:A81"/>
    <mergeCell ref="V20:W20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</mergeCells>
  <printOptions horizontalCentered="1"/>
  <pageMargins left="0.19685039370078741" right="0" top="0.88" bottom="0" header="0.35433070866141736" footer="0.31496062992125984"/>
  <pageSetup paperSize="9" scale="75" orientation="landscape" horizontalDpi="4294967294" r:id="rId1"/>
  <headerFooter>
    <oddHeader>&amp;L&amp;G&amp;CPRONTOS SOCORROS MUNICIPAIS DE TABOÃO DA SERRA
SPDM / OSS - Associação Paulista para o Desenvolvimento da Medicina</oddHeader>
  </headerFooter>
  <rowBreaks count="2" manualBreakCount="2">
    <brk id="39" max="22" man="1"/>
    <brk id="77" max="22" man="1"/>
  </rowBreaks>
  <ignoredErrors>
    <ignoredError sqref="C75:S76 C99:N99" unlockedFormula="1"/>
    <ignoredError sqref="A36:U44 A49:U51 A45:L47 O46:O47 O45 A56:U59 A52:L54 O53:O54 O52 A62:M62 A60:L61 O61 O60 A48:N48 O48:P48 A55:N55 O55:P55 O62:P62 R46:R47 R45 R53:R54 R52 R61 R60 R48:S48 R55 R62:U62 U46:U47 U45 U53:U54 U52 U48 U55 U61 U60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5"/>
  <sheetViews>
    <sheetView showGridLines="0" tabSelected="1" topLeftCell="A4" workbookViewId="0">
      <selection activeCell="D15" sqref="D15"/>
    </sheetView>
  </sheetViews>
  <sheetFormatPr defaultColWidth="8.85546875" defaultRowHeight="20.45" customHeight="1"/>
  <cols>
    <col min="1" max="1" width="38.140625" style="63" bestFit="1" customWidth="1"/>
    <col min="2" max="7" width="15.7109375" style="63" customWidth="1"/>
    <col min="8" max="16384" width="8.85546875" style="63"/>
  </cols>
  <sheetData>
    <row r="3" spans="1:9" ht="12.75"/>
    <row r="4" spans="1:9" ht="12.75">
      <c r="A4" s="110" t="s">
        <v>39</v>
      </c>
      <c r="B4" s="110"/>
      <c r="C4" s="110"/>
      <c r="D4" s="110"/>
      <c r="E4" s="110"/>
      <c r="F4" s="110"/>
      <c r="G4" s="110"/>
    </row>
    <row r="5" spans="1:9" ht="12.75">
      <c r="A5" s="110" t="s">
        <v>40</v>
      </c>
      <c r="B5" s="110"/>
      <c r="C5" s="110"/>
      <c r="D5" s="110"/>
      <c r="E5" s="110"/>
      <c r="F5" s="110"/>
      <c r="G5" s="110"/>
    </row>
    <row r="6" spans="1:9" ht="13.5" thickBot="1">
      <c r="A6" s="64"/>
      <c r="B6" s="64"/>
      <c r="C6" s="64"/>
      <c r="D6" s="64"/>
      <c r="E6" s="64"/>
      <c r="F6" s="64"/>
      <c r="G6" s="64"/>
    </row>
    <row r="7" spans="1:9" ht="13.5" thickBot="1">
      <c r="A7" s="111" t="s">
        <v>44</v>
      </c>
      <c r="B7" s="112"/>
      <c r="C7" s="112"/>
      <c r="D7" s="112"/>
      <c r="E7" s="112"/>
      <c r="F7" s="112"/>
      <c r="G7" s="113"/>
    </row>
    <row r="8" spans="1:9" ht="12.75">
      <c r="A8" s="106" t="s">
        <v>0</v>
      </c>
      <c r="B8" s="108" t="s">
        <v>41</v>
      </c>
      <c r="C8" s="108"/>
      <c r="D8" s="108" t="s">
        <v>42</v>
      </c>
      <c r="E8" s="108"/>
      <c r="F8" s="108" t="s">
        <v>43</v>
      </c>
      <c r="G8" s="109"/>
    </row>
    <row r="9" spans="1:9" ht="12.75">
      <c r="A9" s="107"/>
      <c r="B9" s="65" t="s">
        <v>20</v>
      </c>
      <c r="C9" s="66" t="s">
        <v>21</v>
      </c>
      <c r="D9" s="65" t="s">
        <v>20</v>
      </c>
      <c r="E9" s="66" t="s">
        <v>21</v>
      </c>
      <c r="F9" s="65" t="s">
        <v>20</v>
      </c>
      <c r="G9" s="67" t="s">
        <v>21</v>
      </c>
    </row>
    <row r="10" spans="1:9" ht="12.75">
      <c r="A10" s="68" t="s">
        <v>2</v>
      </c>
      <c r="B10" s="69">
        <v>147048</v>
      </c>
      <c r="C10" s="69">
        <v>139101</v>
      </c>
      <c r="D10" s="69">
        <v>147048</v>
      </c>
      <c r="E10" s="69">
        <v>139431</v>
      </c>
      <c r="F10" s="70">
        <v>294096</v>
      </c>
      <c r="G10" s="71">
        <v>278532</v>
      </c>
    </row>
    <row r="11" spans="1:9" ht="12.75">
      <c r="A11" s="68" t="s">
        <v>3</v>
      </c>
      <c r="B11" s="69">
        <v>22464</v>
      </c>
      <c r="C11" s="69">
        <v>20415</v>
      </c>
      <c r="D11" s="69">
        <v>22464</v>
      </c>
      <c r="E11" s="69">
        <v>17400</v>
      </c>
      <c r="F11" s="70">
        <v>44928</v>
      </c>
      <c r="G11" s="71">
        <v>37815</v>
      </c>
    </row>
    <row r="12" spans="1:9" ht="12.75">
      <c r="A12" s="68" t="s">
        <v>9</v>
      </c>
      <c r="B12" s="72">
        <v>67407.959999999992</v>
      </c>
      <c r="C12" s="72">
        <v>88249</v>
      </c>
      <c r="D12" s="69">
        <v>67407.959999999992</v>
      </c>
      <c r="E12" s="69">
        <v>86296</v>
      </c>
      <c r="F12" s="70">
        <v>134815.91999999998</v>
      </c>
      <c r="G12" s="71">
        <v>174545</v>
      </c>
    </row>
    <row r="13" spans="1:9" ht="12.75">
      <c r="A13" s="68" t="s">
        <v>33</v>
      </c>
      <c r="B13" s="69">
        <v>10080</v>
      </c>
      <c r="C13" s="69">
        <v>9997</v>
      </c>
      <c r="D13" s="69">
        <v>10080</v>
      </c>
      <c r="E13" s="69">
        <v>10688</v>
      </c>
      <c r="F13" s="70">
        <v>20160</v>
      </c>
      <c r="G13" s="71">
        <v>20685</v>
      </c>
    </row>
    <row r="14" spans="1:9" ht="13.5" thickBot="1">
      <c r="A14" s="73" t="s">
        <v>5</v>
      </c>
      <c r="B14" s="74">
        <f t="shared" ref="B14:G14" si="0">SUM(B10:B13)</f>
        <v>246999.96</v>
      </c>
      <c r="C14" s="74">
        <f t="shared" si="0"/>
        <v>257762</v>
      </c>
      <c r="D14" s="74">
        <f t="shared" si="0"/>
        <v>246999.96</v>
      </c>
      <c r="E14" s="74">
        <f t="shared" si="0"/>
        <v>253815</v>
      </c>
      <c r="F14" s="74">
        <f t="shared" si="0"/>
        <v>493999.92</v>
      </c>
      <c r="G14" s="75">
        <f t="shared" si="0"/>
        <v>511577</v>
      </c>
      <c r="I14" s="76"/>
    </row>
    <row r="15" spans="1:9" ht="13.5" thickBot="1">
      <c r="A15" s="77"/>
      <c r="B15" s="78"/>
      <c r="C15" s="78"/>
      <c r="D15" s="78"/>
      <c r="E15" s="78"/>
      <c r="F15" s="78"/>
      <c r="G15" s="79"/>
    </row>
    <row r="16" spans="1:9" ht="12.75">
      <c r="A16" s="106" t="s">
        <v>22</v>
      </c>
      <c r="B16" s="108" t="s">
        <v>41</v>
      </c>
      <c r="C16" s="108"/>
      <c r="D16" s="108" t="s">
        <v>42</v>
      </c>
      <c r="E16" s="108"/>
      <c r="F16" s="108" t="s">
        <v>43</v>
      </c>
      <c r="G16" s="109"/>
    </row>
    <row r="17" spans="1:7" ht="12.75">
      <c r="A17" s="107"/>
      <c r="B17" s="65" t="s">
        <v>20</v>
      </c>
      <c r="C17" s="66" t="s">
        <v>21</v>
      </c>
      <c r="D17" s="65" t="s">
        <v>20</v>
      </c>
      <c r="E17" s="66" t="s">
        <v>21</v>
      </c>
      <c r="F17" s="65" t="s">
        <v>20</v>
      </c>
      <c r="G17" s="67" t="s">
        <v>21</v>
      </c>
    </row>
    <row r="18" spans="1:7" ht="12.75">
      <c r="A18" s="68" t="s">
        <v>7</v>
      </c>
      <c r="B18" s="69">
        <v>732</v>
      </c>
      <c r="C18" s="69">
        <v>683</v>
      </c>
      <c r="D18" s="69">
        <v>732</v>
      </c>
      <c r="E18" s="69">
        <v>662</v>
      </c>
      <c r="F18" s="70">
        <v>1464</v>
      </c>
      <c r="G18" s="71">
        <v>1345</v>
      </c>
    </row>
    <row r="19" spans="1:7" ht="12.75">
      <c r="A19" s="68" t="s">
        <v>8</v>
      </c>
      <c r="B19" s="69">
        <v>102</v>
      </c>
      <c r="C19" s="69">
        <v>43</v>
      </c>
      <c r="D19" s="69">
        <v>102</v>
      </c>
      <c r="E19" s="69">
        <v>47</v>
      </c>
      <c r="F19" s="70">
        <v>204</v>
      </c>
      <c r="G19" s="71">
        <v>90</v>
      </c>
    </row>
    <row r="20" spans="1:7" ht="12.75">
      <c r="A20" s="68" t="s">
        <v>9</v>
      </c>
      <c r="B20" s="69">
        <v>402</v>
      </c>
      <c r="C20" s="69">
        <v>653</v>
      </c>
      <c r="D20" s="69">
        <v>402</v>
      </c>
      <c r="E20" s="69">
        <v>508</v>
      </c>
      <c r="F20" s="70">
        <v>804</v>
      </c>
      <c r="G20" s="71">
        <v>1161</v>
      </c>
    </row>
    <row r="21" spans="1:7" ht="12.75">
      <c r="A21" s="68" t="s">
        <v>2</v>
      </c>
      <c r="B21" s="69">
        <v>624</v>
      </c>
      <c r="C21" s="69">
        <v>1172</v>
      </c>
      <c r="D21" s="69">
        <v>624</v>
      </c>
      <c r="E21" s="69">
        <v>964</v>
      </c>
      <c r="F21" s="70">
        <v>1248</v>
      </c>
      <c r="G21" s="71">
        <v>2136</v>
      </c>
    </row>
    <row r="22" spans="1:7" ht="13.5" thickBot="1">
      <c r="A22" s="73" t="s">
        <v>5</v>
      </c>
      <c r="B22" s="74">
        <f>SUM(B18:B21)</f>
        <v>1860</v>
      </c>
      <c r="C22" s="74">
        <f>SUM(C18:C21)</f>
        <v>2551</v>
      </c>
      <c r="D22" s="74">
        <f t="shared" ref="D22:E22" si="1">SUM(D18:D21)</f>
        <v>1860</v>
      </c>
      <c r="E22" s="74">
        <f t="shared" si="1"/>
        <v>2181</v>
      </c>
      <c r="F22" s="74">
        <f>SUM(F18:F21)</f>
        <v>3720</v>
      </c>
      <c r="G22" s="75">
        <f>SUM(G18:G21)</f>
        <v>4732</v>
      </c>
    </row>
    <row r="23" spans="1:7" ht="20.45" customHeight="1">
      <c r="A23" s="80" t="s">
        <v>45</v>
      </c>
    </row>
    <row r="24" spans="1:7" ht="20.45" customHeight="1">
      <c r="E24" s="76"/>
    </row>
    <row r="25" spans="1:7" ht="20.45" customHeight="1">
      <c r="E25" s="76"/>
    </row>
  </sheetData>
  <mergeCells count="11">
    <mergeCell ref="A16:A17"/>
    <mergeCell ref="B16:C16"/>
    <mergeCell ref="D16:E16"/>
    <mergeCell ref="F16:G16"/>
    <mergeCell ref="A4:G4"/>
    <mergeCell ref="A5:G5"/>
    <mergeCell ref="A7:G7"/>
    <mergeCell ref="A8:A9"/>
    <mergeCell ref="B8:C8"/>
    <mergeCell ref="D8:E8"/>
    <mergeCell ref="F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 x realizado</vt:lpstr>
      <vt:lpstr>1º e 2º semestre</vt:lpstr>
      <vt:lpstr>'cont x realizado'!Area_de_impressao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6380613</dc:creator>
  <cp:lastModifiedBy>Eliana Oliveira Gabriel Cabral</cp:lastModifiedBy>
  <cp:lastPrinted>2018-09-18T19:24:02Z</cp:lastPrinted>
  <dcterms:created xsi:type="dcterms:W3CDTF">2017-01-13T13:20:19Z</dcterms:created>
  <dcterms:modified xsi:type="dcterms:W3CDTF">2019-05-21T20:01:44Z</dcterms:modified>
</cp:coreProperties>
</file>