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pdmflsrv\SPDM\Compartilhada_ADM\PRONTOS SOCORROS\UMTS_SUEMTS\Sites\Conteúdo Acesso a Informação\1. Atividades e Resultados - Planilha de Produção\2021\"/>
    </mc:Choice>
  </mc:AlternateContent>
  <xr:revisionPtr revIDLastSave="0" documentId="13_ncr:1_{F4D74598-6B7B-4BAD-885F-696422B64277}" xr6:coauthVersionLast="47" xr6:coauthVersionMax="47" xr10:uidLastSave="{00000000-0000-0000-0000-000000000000}"/>
  <bookViews>
    <workbookView xWindow="-120" yWindow="-120" windowWidth="20730" windowHeight="11160" tabRatio="668" firstSheet="2" activeTab="2" xr2:uid="{00000000-000D-0000-FFFF-FFFF00000000}"/>
  </bookViews>
  <sheets>
    <sheet name="GERAL CONTRATADOXREALIZADO I" sheetId="24" state="hidden" r:id="rId1"/>
    <sheet name="GERAL CONTRATADOXREALIZADOII" sheetId="25" state="hidden" r:id="rId2"/>
    <sheet name="SITE" sheetId="45" r:id="rId3"/>
  </sheets>
  <definedNames>
    <definedName name="_xlnm.Print_Area" localSheetId="0">'GERAL CONTRATADOXREALIZADO I'!$A$1:$K$43</definedName>
    <definedName name="_xlnm.Print_Area" localSheetId="1">'GERAL CONTRATADOXREALIZADOII'!$A$1:$K$44</definedName>
    <definedName name="_xlnm.Print_Area" localSheetId="2">SITE!$A$1:$T$34</definedName>
    <definedName name="Z_735276B6_8B53_4447_B7C2_CBEDAEBC1390_.wvu.PrintArea" localSheetId="0" hidden="1">'GERAL CONTRATADOXREALIZADO I'!$A$1:$L$43</definedName>
    <definedName name="Z_735276B6_8B53_4447_B7C2_CBEDAEBC1390_.wvu.PrintArea" localSheetId="1" hidden="1">'GERAL CONTRATADOXREALIZADOII'!$A$1:$K$46</definedName>
  </definedNames>
  <calcPr calcId="191029" iterateDelta="1E-4"/>
  <customWorkbookViews>
    <customWorkbookView name="1" guid="{735276B6-8B53-4447-B7C2-CBEDAEBC1390}" maximized="1" windowWidth="1362" windowHeight="463" tabRatio="908" activeSheetId="2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2" i="45" l="1"/>
  <c r="N23" i="45" s="1"/>
  <c r="N29" i="45" s="1"/>
  <c r="N14" i="45"/>
  <c r="O14" i="45" s="1"/>
  <c r="N28" i="45" l="1"/>
  <c r="P28" i="45" s="1"/>
  <c r="M22" i="45"/>
  <c r="M23" i="45" s="1"/>
  <c r="M29" i="45" s="1"/>
  <c r="M14" i="45"/>
  <c r="M28" i="45" s="1"/>
  <c r="L22" i="45"/>
  <c r="L23" i="45" s="1"/>
  <c r="L14" i="45"/>
  <c r="K23" i="45" l="1"/>
  <c r="K10" i="45"/>
  <c r="J23" i="45" l="1"/>
  <c r="I29" i="45" l="1"/>
  <c r="I28" i="45"/>
  <c r="I22" i="45"/>
  <c r="E22" i="45" l="1"/>
  <c r="D22" i="45"/>
  <c r="C22" i="45"/>
  <c r="H22" i="24" l="1"/>
  <c r="G22" i="24"/>
  <c r="E22" i="24"/>
  <c r="D22" i="24"/>
  <c r="D14" i="24"/>
  <c r="G23" i="45" l="1"/>
  <c r="G14" i="45"/>
  <c r="D23" i="45" l="1"/>
  <c r="D29" i="45" s="1"/>
  <c r="E23" i="45"/>
  <c r="E29" i="45" s="1"/>
  <c r="E14" i="45"/>
  <c r="E28" i="45" s="1"/>
  <c r="D14" i="45"/>
  <c r="D28" i="45" s="1"/>
  <c r="G28" i="45"/>
  <c r="L29" i="45"/>
  <c r="K29" i="45"/>
  <c r="J29" i="45"/>
  <c r="I23" i="45"/>
  <c r="H23" i="45"/>
  <c r="H29" i="45" s="1"/>
  <c r="G29" i="45"/>
  <c r="P29" i="45" s="1"/>
  <c r="F23" i="45"/>
  <c r="F29" i="45" s="1"/>
  <c r="C23" i="45"/>
  <c r="C29" i="45" s="1"/>
  <c r="O22" i="45"/>
  <c r="O21" i="45"/>
  <c r="O20" i="45"/>
  <c r="O19" i="45"/>
  <c r="L28" i="45"/>
  <c r="K14" i="45"/>
  <c r="K28" i="45" s="1"/>
  <c r="J14" i="45"/>
  <c r="J28" i="45" s="1"/>
  <c r="I14" i="45"/>
  <c r="H14" i="45"/>
  <c r="H28" i="45" s="1"/>
  <c r="F14" i="45"/>
  <c r="F28" i="45" s="1"/>
  <c r="C14" i="45"/>
  <c r="C28" i="45" s="1"/>
  <c r="O13" i="45"/>
  <c r="O12" i="45"/>
  <c r="O11" i="45"/>
  <c r="O10" i="45"/>
  <c r="Q28" i="45" l="1"/>
  <c r="Q29" i="45"/>
  <c r="O23" i="45"/>
  <c r="C6" i="24" l="1"/>
  <c r="A28" i="25"/>
  <c r="G24" i="24" l="1"/>
  <c r="H24" i="25"/>
  <c r="G24" i="25"/>
  <c r="F24" i="25"/>
  <c r="E24" i="25"/>
  <c r="H10" i="25" l="1"/>
  <c r="D23" i="25" l="1"/>
  <c r="D21" i="25"/>
  <c r="D20" i="25"/>
  <c r="D19" i="25"/>
  <c r="D24" i="25" l="1"/>
  <c r="C23" i="25" l="1"/>
  <c r="C21" i="25"/>
  <c r="C20" i="25"/>
  <c r="C19" i="25"/>
  <c r="C24" i="25" s="1"/>
  <c r="C9" i="25"/>
  <c r="C7" i="25"/>
  <c r="F24" i="24" l="1"/>
  <c r="E24" i="24"/>
  <c r="D24" i="24"/>
  <c r="C24" i="24"/>
  <c r="F10" i="24"/>
  <c r="G10" i="24"/>
  <c r="E10" i="24"/>
  <c r="D10" i="24"/>
  <c r="A28" i="24"/>
  <c r="A14" i="24"/>
  <c r="C10" i="24" l="1"/>
  <c r="H10" i="24"/>
  <c r="H24" i="24"/>
  <c r="M24" i="24" s="1"/>
  <c r="B14" i="24" l="1"/>
  <c r="B28" i="24"/>
  <c r="D28" i="24" s="1"/>
  <c r="A14" i="25"/>
  <c r="K1" i="25" l="1"/>
  <c r="E10" i="25"/>
  <c r="D10" i="25"/>
  <c r="C10" i="25"/>
  <c r="G10" i="25"/>
  <c r="F10" i="25"/>
  <c r="B14" i="25" l="1"/>
  <c r="D14" i="25" s="1"/>
  <c r="B28" i="25"/>
  <c r="D28" i="25" s="1"/>
</calcChain>
</file>

<file path=xl/sharedStrings.xml><?xml version="1.0" encoding="utf-8"?>
<sst xmlns="http://schemas.openxmlformats.org/spreadsheetml/2006/main" count="197" uniqueCount="73">
  <si>
    <t>Março</t>
  </si>
  <si>
    <t>Total</t>
  </si>
  <si>
    <t>UMTS</t>
  </si>
  <si>
    <t>UPA</t>
  </si>
  <si>
    <t>PSI</t>
  </si>
  <si>
    <t>Janeiro</t>
  </si>
  <si>
    <t>Fevereiro</t>
  </si>
  <si>
    <t>Abril</t>
  </si>
  <si>
    <t>Maio</t>
  </si>
  <si>
    <t>%</t>
  </si>
  <si>
    <t>Clinica Médica</t>
  </si>
  <si>
    <t>Ortopedia</t>
  </si>
  <si>
    <t>TOTAL</t>
  </si>
  <si>
    <t>Maternidade</t>
  </si>
  <si>
    <t>Neonatologia</t>
  </si>
  <si>
    <t>Pediatria</t>
  </si>
  <si>
    <t>Junho</t>
  </si>
  <si>
    <t>Julho</t>
  </si>
  <si>
    <t>Agosto</t>
  </si>
  <si>
    <t>Setembro</t>
  </si>
  <si>
    <t>Outubro</t>
  </si>
  <si>
    <t>Novembro</t>
  </si>
  <si>
    <t>Dezembro</t>
  </si>
  <si>
    <t>JANEIRO</t>
  </si>
  <si>
    <t>FEVEREIRO</t>
  </si>
  <si>
    <t>MARÇO</t>
  </si>
  <si>
    <t>ABRIL</t>
  </si>
  <si>
    <t>MAIO</t>
  </si>
  <si>
    <t>JUNHO</t>
  </si>
  <si>
    <t>Clínica Médica</t>
  </si>
  <si>
    <t xml:space="preserve"> 1º SEMESTRE </t>
  </si>
  <si>
    <t>UMTS E UPA</t>
  </si>
  <si>
    <t>UPA E PSI</t>
  </si>
  <si>
    <t xml:space="preserve">G. O. </t>
  </si>
  <si>
    <t>JULHO</t>
  </si>
  <si>
    <t>ESPECIALIDADE</t>
  </si>
  <si>
    <t>UNIDADES</t>
  </si>
  <si>
    <t xml:space="preserve">UMTS </t>
  </si>
  <si>
    <t>ATENDIMENTO/PORTA</t>
  </si>
  <si>
    <t>ATENDIMENTO/INTERNAÇÃO</t>
  </si>
  <si>
    <t>AGOSTO</t>
  </si>
  <si>
    <t>SETEMBRO</t>
  </si>
  <si>
    <t>OUTUBRO</t>
  </si>
  <si>
    <t>NOVEMBRO</t>
  </si>
  <si>
    <t>DEZEMBRO</t>
  </si>
  <si>
    <t xml:space="preserve"> 2º SEMESTRE </t>
  </si>
  <si>
    <t>TOTAL GERAL DO 1º SEMESTRE (ATENDIMENTO/PORTA)</t>
  </si>
  <si>
    <t>TOTAL GERAL DO 1º SEMESTRE (ATENDIMENTO/INTERNAÇÃO)</t>
  </si>
  <si>
    <t>TOTAL GERAL DO 2º SEMESTRE (ATENDIMENTO/PORTA)</t>
  </si>
  <si>
    <t>TOTAL GERAL DO 2º SEMESTRE (ATENDIMENTO/INTERNAÇÃO)</t>
  </si>
  <si>
    <t>CONTRATADO (1ºSemeste)</t>
  </si>
  <si>
    <t>CONTRATADO (1º semestre)</t>
  </si>
  <si>
    <t>REALIZADO (1º semestre)</t>
  </si>
  <si>
    <t>REALIZADO (1ºsemestre)</t>
  </si>
  <si>
    <t>CONTRATADO (2ºSemeste)</t>
  </si>
  <si>
    <t>REALIZADO (2ºsemestre)</t>
  </si>
  <si>
    <t>Berçário/Neonatologia</t>
  </si>
  <si>
    <t>ATENDIMENTO PORTA</t>
  </si>
  <si>
    <t>INTERNAÇÃO</t>
  </si>
  <si>
    <t>Atendimento Urgência/Emergência</t>
  </si>
  <si>
    <t>Clinica Obstétrica/Ginecológica</t>
  </si>
  <si>
    <t>PRONTOS SOCORROS MUNICIPAIS DE TABOÃO DA SERRA</t>
  </si>
  <si>
    <t>SPDM - ASSOCIAÇÃO PAULISTA PARA O DESENVOLVIMENTO DA MEDICINA</t>
  </si>
  <si>
    <t xml:space="preserve">Meta contratada mensal </t>
  </si>
  <si>
    <t>Total do Ano</t>
  </si>
  <si>
    <t>Real.</t>
  </si>
  <si>
    <t>Saída Hospitalar</t>
  </si>
  <si>
    <t>Contratado / Realizado</t>
  </si>
  <si>
    <t>Cont.</t>
  </si>
  <si>
    <t>Internação / Saídas Hospitalares</t>
  </si>
  <si>
    <t>Nota: Os Atendimentos de Urgência / Emergência e Saídas Hospitalares referem-se à produção das unidades: Unidade Mista e Taboão da Serra - UMTS, Pronto Socorro Infantil - PSI e Unidade de Pronto Atendimento - UPA.</t>
  </si>
  <si>
    <t>Fonte:  Prestação de Contas Mensal</t>
  </si>
  <si>
    <t>Atualização de: dezembro/2021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</si>
</sst>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\ ;\-#,##0.00\ ;\-#\ ;@\ "/>
    <numFmt numFmtId="165" formatCode="_(* #,##0.00_);_(* \(#,##0.00\);_(* \-??_);_(@_)"/>
    <numFmt numFmtId="166" formatCode="0.0%"/>
    <numFmt numFmtId="167" formatCode="[$R$-416]&quot; &quot;#,##0.00;[Red]&quot;-&quot;[$R$-416]&quot; &quot;#,##0.00"/>
    <numFmt numFmtId="168" formatCode="_-* #,##0.00_-;\-* #,##0.00_-;_-* \-??_-;_-@_-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1"/>
      <charset val="1"/>
    </font>
    <font>
      <sz val="10"/>
      <color rgb="FF000000"/>
      <name val="Arial1"/>
      <charset val="1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b/>
      <sz val="15"/>
      <color indexed="56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ahoma"/>
      <family val="2"/>
    </font>
    <font>
      <sz val="10"/>
      <color indexed="8"/>
      <name val="Arial"/>
      <family val="2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i/>
      <sz val="11"/>
      <color rgb="FF7F7F7F"/>
      <name val="Calibri"/>
      <family val="2"/>
      <charset val="1"/>
    </font>
    <font>
      <sz val="11"/>
      <color theme="1"/>
      <name val="Liberation Sans"/>
      <family val="2"/>
    </font>
    <font>
      <i/>
      <sz val="11"/>
      <color rgb="FF7F7F7F"/>
      <name val="Calibri"/>
      <family val="2"/>
    </font>
    <font>
      <b/>
      <i/>
      <sz val="16"/>
      <color theme="1"/>
      <name val="Liberation Sans"/>
      <family val="2"/>
    </font>
    <font>
      <b/>
      <i/>
      <u/>
      <sz val="11"/>
      <color theme="1"/>
      <name val="Liberation Sans"/>
      <family val="2"/>
    </font>
    <font>
      <sz val="11"/>
      <color theme="0" tint="-0.34998626667073579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sz val="10"/>
      <color rgb="FF000000"/>
      <name val="Arial1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sz val="10"/>
      <name val="Arial"/>
      <family val="2"/>
      <charset val="1"/>
    </font>
    <font>
      <i/>
      <sz val="8"/>
      <name val="Calibri"/>
      <family val="2"/>
      <scheme val="minor"/>
    </font>
    <font>
      <sz val="11"/>
      <color rgb="FF000000"/>
      <name val="Liberation Sans"/>
      <family val="2"/>
    </font>
    <font>
      <b/>
      <i/>
      <sz val="16"/>
      <color rgb="FF000000"/>
      <name val="Liberation Sans"/>
      <family val="2"/>
    </font>
    <font>
      <b/>
      <i/>
      <u/>
      <sz val="11"/>
      <color rgb="FF000000"/>
      <name val="Liberation Sans"/>
      <family val="2"/>
    </font>
    <font>
      <sz val="11"/>
      <color rgb="FF000000"/>
      <name val="Liberation Sans1"/>
    </font>
    <font>
      <b/>
      <sz val="10"/>
      <color rgb="FF000000"/>
      <name val="Liberation Sans1"/>
    </font>
    <font>
      <sz val="10"/>
      <color rgb="FFFFFFFF"/>
      <name val="Liberation Sans1"/>
    </font>
    <font>
      <sz val="10"/>
      <color rgb="FFCC0000"/>
      <name val="Liberation Sans1"/>
    </font>
    <font>
      <b/>
      <sz val="10"/>
      <color rgb="FFFFFFFF"/>
      <name val="Liberation Sans1"/>
    </font>
    <font>
      <i/>
      <sz val="10"/>
      <color rgb="FF808080"/>
      <name val="Liberation Sans1"/>
    </font>
    <font>
      <sz val="10"/>
      <color rgb="FF006600"/>
      <name val="Liberation Sans1"/>
    </font>
    <font>
      <b/>
      <sz val="24"/>
      <color rgb="FF000000"/>
      <name val="Liberation Sans1"/>
    </font>
    <font>
      <sz val="18"/>
      <color rgb="FF000000"/>
      <name val="Liberation Sans1"/>
    </font>
    <font>
      <sz val="12"/>
      <color rgb="FF000000"/>
      <name val="Liberation Sans1"/>
    </font>
    <font>
      <u/>
      <sz val="10"/>
      <color rgb="FF0000EE"/>
      <name val="Liberation Sans1"/>
    </font>
    <font>
      <sz val="10"/>
      <color rgb="FF996600"/>
      <name val="Liberation Sans1"/>
    </font>
    <font>
      <sz val="10"/>
      <color rgb="FF333333"/>
      <name val="Liberation Sans1"/>
    </font>
    <font>
      <sz val="10"/>
      <color rgb="FFFFFFFF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/>
      <sz val="10"/>
      <color rgb="FFFFFFFF"/>
      <name val="Arial"/>
      <family val="2"/>
      <charset val="1"/>
    </font>
    <font>
      <sz val="11"/>
      <color rgb="FF000000"/>
      <name val="Tahoma"/>
      <family val="2"/>
      <charset val="1"/>
    </font>
    <font>
      <i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b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b/>
      <sz val="15"/>
      <color rgb="FF003366"/>
      <name val="Calibri"/>
      <family val="2"/>
      <charset val="1"/>
    </font>
    <font>
      <b/>
      <sz val="8"/>
      <color rgb="FF696969"/>
      <name val="Verdana"/>
      <family val="2"/>
    </font>
    <font>
      <b/>
      <sz val="10"/>
      <color rgb="FF696969"/>
      <name val="Verdana"/>
      <family val="2"/>
    </font>
    <font>
      <i/>
      <sz val="1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5A5A5"/>
        <bgColor rgb="FFBFBFBF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7F7F7F"/>
      </patternFill>
    </fill>
    <fill>
      <patternFill patternType="solid">
        <fgColor rgb="FFDDDDDD"/>
        <bgColor rgb="FFD9D9D9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EBF1DE"/>
      </patternFill>
    </fill>
    <fill>
      <patternFill patternType="solid">
        <fgColor rgb="FFFFFFCC"/>
        <bgColor rgb="FFEBF1DE"/>
      </patternFill>
    </fill>
    <fill>
      <patternFill patternType="solid">
        <fgColor rgb="FFA5A5A5"/>
        <bgColor rgb="FFA6A6A6"/>
      </patternFill>
    </fill>
  </fills>
  <borders count="4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rgb="FF333399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CFCFCF"/>
      </bottom>
      <diagonal/>
    </border>
    <border>
      <left/>
      <right/>
      <top style="medium">
        <color rgb="FFFFFFFF"/>
      </top>
      <bottom style="medium">
        <color rgb="FFCFCFC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</borders>
  <cellStyleXfs count="216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/>
    <xf numFmtId="0" fontId="5" fillId="0" borderId="0"/>
    <xf numFmtId="164" fontId="4" fillId="0" borderId="0"/>
    <xf numFmtId="0" fontId="6" fillId="0" borderId="0"/>
    <xf numFmtId="9" fontId="6" fillId="0" borderId="0" applyFill="0" applyBorder="0" applyAlignment="0" applyProtection="0"/>
    <xf numFmtId="0" fontId="7" fillId="0" borderId="0"/>
    <xf numFmtId="0" fontId="8" fillId="0" borderId="0"/>
    <xf numFmtId="0" fontId="9" fillId="0" borderId="1" applyNumberFormat="0" applyFill="0" applyAlignment="0" applyProtection="0"/>
    <xf numFmtId="165" fontId="8" fillId="0" borderId="0"/>
    <xf numFmtId="0" fontId="17" fillId="0" borderId="0">
      <alignment horizontal="center"/>
    </xf>
    <xf numFmtId="0" fontId="18" fillId="0" borderId="0"/>
    <xf numFmtId="0" fontId="4" fillId="0" borderId="0"/>
    <xf numFmtId="0" fontId="18" fillId="0" borderId="0"/>
    <xf numFmtId="0" fontId="18" fillId="0" borderId="0"/>
    <xf numFmtId="0" fontId="4" fillId="0" borderId="0"/>
    <xf numFmtId="0" fontId="6" fillId="0" borderId="0"/>
    <xf numFmtId="43" fontId="1" fillId="0" borderId="0" applyFont="0" applyFill="0" applyBorder="0" applyAlignment="0" applyProtection="0"/>
    <xf numFmtId="0" fontId="23" fillId="0" borderId="0"/>
    <xf numFmtId="0" fontId="24" fillId="5" borderId="0"/>
    <xf numFmtId="43" fontId="1" fillId="0" borderId="0" applyFont="0" applyFill="0" applyBorder="0" applyAlignment="0" applyProtection="0"/>
    <xf numFmtId="0" fontId="25" fillId="0" borderId="0" applyBorder="0" applyProtection="0"/>
    <xf numFmtId="0" fontId="26" fillId="0" borderId="0"/>
    <xf numFmtId="0" fontId="27" fillId="0" borderId="0"/>
    <xf numFmtId="0" fontId="28" fillId="0" borderId="0">
      <alignment horizontal="center"/>
    </xf>
    <xf numFmtId="0" fontId="28" fillId="0" borderId="0">
      <alignment horizontal="center" textRotation="90"/>
    </xf>
    <xf numFmtId="0" fontId="29" fillId="0" borderId="0"/>
    <xf numFmtId="167" fontId="2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5" borderId="0"/>
    <xf numFmtId="43" fontId="1" fillId="0" borderId="0" applyFont="0" applyFill="0" applyBorder="0" applyAlignment="0" applyProtection="0"/>
    <xf numFmtId="0" fontId="31" fillId="0" borderId="0"/>
    <xf numFmtId="0" fontId="32" fillId="0" borderId="0"/>
    <xf numFmtId="0" fontId="33" fillId="6" borderId="0"/>
    <xf numFmtId="0" fontId="33" fillId="7" borderId="0"/>
    <xf numFmtId="0" fontId="32" fillId="8" borderId="0"/>
    <xf numFmtId="0" fontId="34" fillId="9" borderId="0"/>
    <xf numFmtId="0" fontId="35" fillId="10" borderId="0"/>
    <xf numFmtId="0" fontId="36" fillId="0" borderId="0"/>
    <xf numFmtId="0" fontId="37" fillId="0" borderId="0"/>
    <xf numFmtId="0" fontId="38" fillId="11" borderId="0"/>
    <xf numFmtId="0" fontId="39" fillId="0" borderId="0"/>
    <xf numFmtId="0" fontId="40" fillId="0" borderId="0"/>
    <xf numFmtId="0" fontId="41" fillId="0" borderId="0"/>
    <xf numFmtId="0" fontId="42" fillId="12" borderId="0"/>
    <xf numFmtId="0" fontId="43" fillId="12" borderId="29"/>
    <xf numFmtId="0" fontId="31" fillId="0" borderId="0"/>
    <xf numFmtId="0" fontId="31" fillId="0" borderId="0"/>
    <xf numFmtId="0" fontId="34" fillId="0" borderId="0"/>
    <xf numFmtId="0" fontId="26" fillId="0" borderId="0"/>
    <xf numFmtId="0" fontId="44" fillId="0" borderId="0"/>
    <xf numFmtId="0" fontId="45" fillId="6" borderId="0"/>
    <xf numFmtId="0" fontId="45" fillId="7" borderId="0"/>
    <xf numFmtId="0" fontId="44" fillId="8" borderId="0"/>
    <xf numFmtId="0" fontId="46" fillId="9" borderId="0"/>
    <xf numFmtId="0" fontId="47" fillId="10" borderId="0"/>
    <xf numFmtId="0" fontId="48" fillId="0" borderId="0"/>
    <xf numFmtId="0" fontId="49" fillId="11" borderId="0"/>
    <xf numFmtId="0" fontId="50" fillId="0" borderId="0"/>
    <xf numFmtId="0" fontId="51" fillId="0" borderId="0"/>
    <xf numFmtId="0" fontId="52" fillId="0" borderId="0"/>
    <xf numFmtId="0" fontId="53" fillId="0" borderId="0"/>
    <xf numFmtId="0" fontId="54" fillId="12" borderId="0"/>
    <xf numFmtId="0" fontId="55" fillId="12" borderId="29"/>
    <xf numFmtId="0" fontId="26" fillId="0" borderId="0"/>
    <xf numFmtId="0" fontId="26" fillId="0" borderId="0"/>
    <xf numFmtId="0" fontId="46" fillId="0" borderId="0"/>
    <xf numFmtId="0" fontId="5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/>
    <xf numFmtId="0" fontId="33" fillId="6" borderId="0"/>
    <xf numFmtId="0" fontId="33" fillId="7" borderId="0"/>
    <xf numFmtId="0" fontId="32" fillId="8" borderId="0"/>
    <xf numFmtId="0" fontId="34" fillId="9" borderId="0"/>
    <xf numFmtId="0" fontId="35" fillId="10" borderId="0"/>
    <xf numFmtId="0" fontId="37" fillId="0" borderId="0"/>
    <xf numFmtId="0" fontId="38" fillId="11" borderId="0"/>
    <xf numFmtId="0" fontId="39" fillId="0" borderId="0"/>
    <xf numFmtId="0" fontId="40" fillId="0" borderId="0"/>
    <xf numFmtId="0" fontId="41" fillId="0" borderId="0"/>
    <xf numFmtId="0" fontId="42" fillId="12" borderId="0"/>
    <xf numFmtId="0" fontId="43" fillId="12" borderId="29"/>
    <xf numFmtId="0" fontId="31" fillId="0" borderId="0"/>
    <xf numFmtId="0" fontId="31" fillId="0" borderId="0"/>
    <xf numFmtId="0" fontId="3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7" fillId="0" borderId="0"/>
    <xf numFmtId="0" fontId="86" fillId="0" borderId="0"/>
    <xf numFmtId="0" fontId="87" fillId="0" borderId="0"/>
    <xf numFmtId="43" fontId="1" fillId="0" borderId="0" applyFont="0" applyFill="0" applyBorder="0" applyAlignment="0" applyProtection="0"/>
    <xf numFmtId="0" fontId="83" fillId="0" borderId="0"/>
    <xf numFmtId="0" fontId="76" fillId="16" borderId="0"/>
    <xf numFmtId="43" fontId="1" fillId="0" borderId="0" applyFont="0" applyFill="0" applyBorder="0" applyAlignment="0" applyProtection="0"/>
    <xf numFmtId="0" fontId="80" fillId="18" borderId="0"/>
    <xf numFmtId="9" fontId="56" fillId="0" borderId="0" applyBorder="0" applyProtection="0"/>
    <xf numFmtId="43" fontId="1" fillId="0" borderId="0" applyFont="0" applyFill="0" applyBorder="0" applyAlignment="0" applyProtection="0"/>
    <xf numFmtId="0" fontId="82" fillId="0" borderId="0"/>
    <xf numFmtId="0" fontId="87" fillId="0" borderId="0"/>
    <xf numFmtId="0" fontId="84" fillId="0" borderId="0"/>
    <xf numFmtId="0" fontId="85" fillId="19" borderId="0"/>
    <xf numFmtId="0" fontId="89" fillId="0" borderId="31" applyProtection="0"/>
    <xf numFmtId="0" fontId="56" fillId="0" borderId="0"/>
    <xf numFmtId="0" fontId="75" fillId="15" borderId="0"/>
    <xf numFmtId="9" fontId="23" fillId="0" borderId="0" applyBorder="0" applyProtection="0"/>
    <xf numFmtId="0" fontId="24" fillId="20" borderId="0"/>
    <xf numFmtId="0" fontId="76" fillId="0" borderId="0"/>
    <xf numFmtId="0" fontId="56" fillId="0" borderId="0"/>
    <xf numFmtId="0" fontId="77" fillId="17" borderId="0"/>
    <xf numFmtId="0" fontId="79" fillId="0" borderId="0"/>
    <xf numFmtId="0" fontId="75" fillId="0" borderId="0"/>
    <xf numFmtId="0" fontId="78" fillId="0" borderId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8" fillId="0" borderId="0"/>
    <xf numFmtId="0" fontId="44" fillId="0" borderId="0" applyNumberFormat="0" applyBorder="0" applyProtection="0"/>
    <xf numFmtId="0" fontId="45" fillId="6" borderId="0" applyNumberFormat="0" applyBorder="0" applyProtection="0"/>
    <xf numFmtId="0" fontId="45" fillId="7" borderId="0" applyNumberFormat="0" applyBorder="0" applyProtection="0"/>
    <xf numFmtId="0" fontId="44" fillId="8" borderId="0" applyNumberFormat="0" applyBorder="0" applyProtection="0"/>
    <xf numFmtId="0" fontId="46" fillId="9" borderId="0" applyNumberFormat="0" applyBorder="0" applyProtection="0"/>
    <xf numFmtId="0" fontId="47" fillId="10" borderId="0" applyNumberFormat="0" applyBorder="0" applyProtection="0"/>
    <xf numFmtId="0" fontId="36" fillId="0" borderId="0" applyNumberFormat="0" applyBorder="0" applyProtection="0"/>
    <xf numFmtId="0" fontId="48" fillId="0" borderId="0" applyNumberFormat="0" applyBorder="0" applyProtection="0"/>
    <xf numFmtId="0" fontId="49" fillId="11" borderId="0" applyNumberFormat="0" applyBorder="0" applyProtection="0"/>
    <xf numFmtId="0" fontId="59" fillId="0" borderId="0" applyNumberFormat="0" applyBorder="0" applyProtection="0">
      <alignment horizontal="center"/>
    </xf>
    <xf numFmtId="0" fontId="50" fillId="0" borderId="0" applyNumberFormat="0" applyBorder="0" applyProtection="0"/>
    <xf numFmtId="0" fontId="51" fillId="0" borderId="0" applyNumberFormat="0" applyBorder="0" applyProtection="0"/>
    <xf numFmtId="0" fontId="52" fillId="0" borderId="0" applyNumberFormat="0" applyBorder="0" applyProtection="0"/>
    <xf numFmtId="0" fontId="59" fillId="0" borderId="0" applyNumberFormat="0" applyBorder="0" applyProtection="0">
      <alignment horizontal="center" textRotation="90"/>
    </xf>
    <xf numFmtId="0" fontId="53" fillId="0" borderId="0" applyNumberFormat="0" applyBorder="0" applyProtection="0"/>
    <xf numFmtId="0" fontId="54" fillId="12" borderId="0" applyNumberFormat="0" applyBorder="0" applyProtection="0"/>
    <xf numFmtId="0" fontId="55" fillId="12" borderId="29" applyNumberFormat="0" applyProtection="0"/>
    <xf numFmtId="0" fontId="60" fillId="0" borderId="0" applyNumberFormat="0" applyBorder="0" applyProtection="0"/>
    <xf numFmtId="167" fontId="60" fillId="0" borderId="0" applyBorder="0" applyProtection="0"/>
    <xf numFmtId="0" fontId="58" fillId="0" borderId="0" applyNumberFormat="0" applyFont="0" applyBorder="0" applyProtection="0"/>
    <xf numFmtId="0" fontId="58" fillId="0" borderId="0" applyNumberFormat="0" applyFont="0" applyBorder="0" applyProtection="0"/>
    <xf numFmtId="0" fontId="46" fillId="0" borderId="0" applyNumberFormat="0" applyBorder="0" applyProtection="0"/>
    <xf numFmtId="0" fontId="59" fillId="0" borderId="0" applyNumberFormat="0" applyBorder="0" applyProtection="0">
      <alignment horizontal="center"/>
    </xf>
    <xf numFmtId="0" fontId="86" fillId="0" borderId="0"/>
    <xf numFmtId="0" fontId="23" fillId="0" borderId="0"/>
    <xf numFmtId="0" fontId="81" fillId="0" borderId="0"/>
    <xf numFmtId="168" fontId="23" fillId="0" borderId="0" applyBorder="0" applyProtection="0"/>
    <xf numFmtId="0" fontId="88" fillId="19" borderId="29"/>
    <xf numFmtId="0" fontId="86" fillId="0" borderId="0"/>
    <xf numFmtId="0" fontId="74" fillId="13" borderId="0"/>
    <xf numFmtId="0" fontId="74" fillId="14" borderId="0"/>
    <xf numFmtId="0" fontId="61" fillId="0" borderId="0"/>
    <xf numFmtId="0" fontId="62" fillId="0" borderId="0"/>
    <xf numFmtId="0" fontId="63" fillId="6" borderId="0"/>
    <xf numFmtId="0" fontId="63" fillId="7" borderId="0"/>
    <xf numFmtId="0" fontId="62" fillId="8" borderId="0"/>
    <xf numFmtId="0" fontId="64" fillId="9" borderId="0"/>
    <xf numFmtId="0" fontId="65" fillId="10" borderId="0"/>
    <xf numFmtId="0" fontId="66" fillId="0" borderId="0"/>
    <xf numFmtId="0" fontId="67" fillId="11" borderId="0"/>
    <xf numFmtId="0" fontId="68" fillId="0" borderId="0"/>
    <xf numFmtId="0" fontId="69" fillId="0" borderId="0"/>
    <xf numFmtId="0" fontId="70" fillId="0" borderId="0"/>
    <xf numFmtId="0" fontId="71" fillId="0" borderId="0"/>
    <xf numFmtId="0" fontId="72" fillId="12" borderId="0"/>
    <xf numFmtId="0" fontId="73" fillId="12" borderId="29"/>
    <xf numFmtId="0" fontId="61" fillId="0" borderId="0"/>
    <xf numFmtId="0" fontId="61" fillId="0" borderId="0"/>
    <xf numFmtId="0" fontId="6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6">
    <xf numFmtId="0" fontId="0" fillId="0" borderId="0" xfId="0"/>
    <xf numFmtId="0" fontId="13" fillId="0" borderId="0" xfId="0" applyFont="1" applyAlignment="1">
      <alignment horizontal="center"/>
    </xf>
    <xf numFmtId="0" fontId="1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14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16" fillId="3" borderId="0" xfId="0" applyNumberFormat="1" applyFont="1" applyFill="1" applyAlignment="1">
      <alignment horizontal="center"/>
    </xf>
    <xf numFmtId="0" fontId="12" fillId="3" borderId="0" xfId="2" applyFont="1" applyFill="1" applyAlignment="1">
      <alignment horizontal="center" vertical="center"/>
    </xf>
    <xf numFmtId="3" fontId="0" fillId="3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0" fillId="3" borderId="2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0" fontId="19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" fontId="0" fillId="3" borderId="0" xfId="0" applyNumberFormat="1" applyFill="1" applyAlignment="1">
      <alignment horizontal="center"/>
    </xf>
    <xf numFmtId="9" fontId="0" fillId="3" borderId="0" xfId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1" fillId="3" borderId="6" xfId="2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22" xfId="0" applyFill="1" applyBorder="1" applyAlignment="1">
      <alignment horizontal="center"/>
    </xf>
    <xf numFmtId="0" fontId="20" fillId="3" borderId="0" xfId="0" applyFont="1" applyFill="1" applyAlignment="1">
      <alignment horizontal="center"/>
    </xf>
    <xf numFmtId="3" fontId="20" fillId="3" borderId="0" xfId="0" applyNumberFormat="1" applyFont="1" applyFill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3" fontId="3" fillId="4" borderId="10" xfId="0" applyNumberFormat="1" applyFont="1" applyFill="1" applyBorder="1" applyAlignment="1">
      <alignment horizontal="center"/>
    </xf>
    <xf numFmtId="3" fontId="3" fillId="4" borderId="8" xfId="0" applyNumberFormat="1" applyFont="1" applyFill="1" applyBorder="1" applyAlignment="1">
      <alignment horizontal="center"/>
    </xf>
    <xf numFmtId="3" fontId="3" fillId="4" borderId="9" xfId="0" applyNumberFormat="1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3" fontId="3" fillId="4" borderId="7" xfId="0" applyNumberFormat="1" applyFont="1" applyFill="1" applyBorder="1" applyAlignment="1">
      <alignment horizontal="center"/>
    </xf>
    <xf numFmtId="9" fontId="3" fillId="4" borderId="9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0" fillId="3" borderId="23" xfId="0" applyFont="1" applyFill="1" applyBorder="1"/>
    <xf numFmtId="0" fontId="0" fillId="3" borderId="16" xfId="0" applyFill="1" applyBorder="1"/>
    <xf numFmtId="3" fontId="0" fillId="3" borderId="12" xfId="0" applyNumberFormat="1" applyFill="1" applyBorder="1" applyAlignment="1">
      <alignment horizontal="center"/>
    </xf>
    <xf numFmtId="3" fontId="3" fillId="4" borderId="26" xfId="0" applyNumberFormat="1" applyFont="1" applyFill="1" applyBorder="1" applyAlignment="1">
      <alignment horizontal="center"/>
    </xf>
    <xf numFmtId="3" fontId="3" fillId="4" borderId="27" xfId="0" applyNumberFormat="1" applyFont="1" applyFill="1" applyBorder="1" applyAlignment="1">
      <alignment horizontal="center"/>
    </xf>
    <xf numFmtId="3" fontId="3" fillId="4" borderId="14" xfId="0" applyNumberFormat="1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9" fontId="3" fillId="4" borderId="9" xfId="1" applyFont="1" applyFill="1" applyBorder="1" applyAlignment="1">
      <alignment horizontal="center"/>
    </xf>
    <xf numFmtId="3" fontId="13" fillId="3" borderId="0" xfId="0" applyNumberFormat="1" applyFont="1" applyFill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3" fontId="30" fillId="3" borderId="0" xfId="0" applyNumberFormat="1" applyFont="1" applyFill="1" applyAlignment="1">
      <alignment horizontal="center"/>
    </xf>
    <xf numFmtId="3" fontId="3" fillId="4" borderId="2" xfId="0" applyNumberFormat="1" applyFont="1" applyFill="1" applyBorder="1" applyAlignment="1">
      <alignment horizontal="center"/>
    </xf>
    <xf numFmtId="0" fontId="12" fillId="3" borderId="0" xfId="2" applyFont="1" applyFill="1" applyAlignment="1">
      <alignment horizontal="center" vertical="center"/>
    </xf>
    <xf numFmtId="0" fontId="21" fillId="3" borderId="11" xfId="2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/>
    </xf>
    <xf numFmtId="0" fontId="90" fillId="0" borderId="32" xfId="0" applyFont="1" applyBorder="1"/>
    <xf numFmtId="0" fontId="3" fillId="0" borderId="3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3" fontId="0" fillId="2" borderId="41" xfId="0" applyNumberFormat="1" applyFill="1" applyBorder="1" applyAlignment="1">
      <alignment horizontal="center" wrapText="1"/>
    </xf>
    <xf numFmtId="3" fontId="0" fillId="0" borderId="41" xfId="0" applyNumberFormat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2" borderId="41" xfId="0" applyFill="1" applyBorder="1" applyAlignment="1">
      <alignment horizontal="center" wrapText="1"/>
    </xf>
    <xf numFmtId="3" fontId="3" fillId="0" borderId="41" xfId="0" applyNumberFormat="1" applyFont="1" applyBorder="1" applyAlignment="1">
      <alignment horizontal="left" wrapText="1"/>
    </xf>
    <xf numFmtId="3" fontId="3" fillId="0" borderId="4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90" fillId="0" borderId="42" xfId="0" applyFont="1" applyBorder="1" applyAlignment="1">
      <alignment wrapText="1"/>
    </xf>
    <xf numFmtId="0" fontId="3" fillId="0" borderId="41" xfId="0" applyFont="1" applyBorder="1" applyAlignment="1">
      <alignment horizontal="center" wrapText="1"/>
    </xf>
    <xf numFmtId="0" fontId="3" fillId="3" borderId="41" xfId="0" applyFont="1" applyFill="1" applyBorder="1" applyAlignment="1">
      <alignment wrapText="1"/>
    </xf>
    <xf numFmtId="3" fontId="3" fillId="2" borderId="41" xfId="0" applyNumberFormat="1" applyFont="1" applyFill="1" applyBorder="1" applyAlignment="1">
      <alignment horizontal="center" wrapText="1"/>
    </xf>
    <xf numFmtId="3" fontId="0" fillId="3" borderId="41" xfId="0" applyNumberFormat="1" applyFill="1" applyBorder="1" applyAlignment="1">
      <alignment horizontal="center" wrapText="1"/>
    </xf>
    <xf numFmtId="166" fontId="3" fillId="3" borderId="41" xfId="0" applyNumberFormat="1" applyFont="1" applyFill="1" applyBorder="1" applyAlignment="1">
      <alignment horizontal="center" wrapText="1"/>
    </xf>
    <xf numFmtId="0" fontId="3" fillId="2" borderId="41" xfId="0" applyFont="1" applyFill="1" applyBorder="1" applyAlignment="1">
      <alignment horizontal="center" wrapText="1"/>
    </xf>
    <xf numFmtId="0" fontId="0" fillId="3" borderId="41" xfId="0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92" fillId="0" borderId="0" xfId="0" applyFont="1" applyAlignment="1">
      <alignment wrapText="1"/>
    </xf>
    <xf numFmtId="0" fontId="3" fillId="0" borderId="37" xfId="0" applyFont="1" applyBorder="1" applyAlignment="1">
      <alignment horizontal="center" vertical="center" wrapText="1"/>
    </xf>
    <xf numFmtId="0" fontId="92" fillId="0" borderId="0" xfId="0" applyFont="1" applyAlignment="1">
      <alignment horizontal="justify" wrapText="1"/>
    </xf>
    <xf numFmtId="0" fontId="92" fillId="0" borderId="0" xfId="0" applyFont="1" applyAlignment="1"/>
    <xf numFmtId="0" fontId="3" fillId="0" borderId="3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3" fontId="3" fillId="4" borderId="18" xfId="0" applyNumberFormat="1" applyFont="1" applyFill="1" applyBorder="1" applyAlignment="1">
      <alignment horizontal="center"/>
    </xf>
    <xf numFmtId="3" fontId="3" fillId="4" borderId="10" xfId="0" applyNumberFormat="1" applyFont="1" applyFill="1" applyBorder="1" applyAlignment="1">
      <alignment horizontal="center"/>
    </xf>
    <xf numFmtId="0" fontId="15" fillId="3" borderId="13" xfId="2" applyFont="1" applyFill="1" applyBorder="1" applyAlignment="1">
      <alignment horizontal="center" vertical="center"/>
    </xf>
    <xf numFmtId="0" fontId="15" fillId="3" borderId="27" xfId="2" applyFont="1" applyFill="1" applyBorder="1" applyAlignment="1">
      <alignment horizontal="center" vertical="center"/>
    </xf>
    <xf numFmtId="0" fontId="15" fillId="3" borderId="14" xfId="2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12" fillId="3" borderId="0" xfId="2" applyFont="1" applyFill="1" applyAlignment="1">
      <alignment horizontal="center" vertic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57" fillId="3" borderId="30" xfId="0" applyFont="1" applyFill="1" applyBorder="1" applyAlignment="1">
      <alignment horizontal="left"/>
    </xf>
    <xf numFmtId="0" fontId="16" fillId="3" borderId="30" xfId="0" applyFont="1" applyFill="1" applyBorder="1" applyAlignment="1">
      <alignment horizontal="left"/>
    </xf>
    <xf numFmtId="0" fontId="0" fillId="4" borderId="15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0" fillId="0" borderId="36" xfId="0" applyBorder="1" applyAlignment="1">
      <alignment wrapText="1"/>
    </xf>
    <xf numFmtId="0" fontId="0" fillId="0" borderId="40" xfId="0" applyBorder="1" applyAlignment="1">
      <alignment wrapText="1"/>
    </xf>
    <xf numFmtId="0" fontId="3" fillId="0" borderId="3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3" fontId="3" fillId="3" borderId="37" xfId="0" applyNumberFormat="1" applyFont="1" applyFill="1" applyBorder="1" applyAlignment="1">
      <alignment horizontal="center" wrapText="1"/>
    </xf>
    <xf numFmtId="3" fontId="3" fillId="3" borderId="38" xfId="0" applyNumberFormat="1" applyFont="1" applyFill="1" applyBorder="1" applyAlignment="1">
      <alignment horizontal="center" wrapText="1"/>
    </xf>
    <xf numFmtId="3" fontId="3" fillId="3" borderId="39" xfId="0" applyNumberFormat="1" applyFont="1" applyFill="1" applyBorder="1" applyAlignment="1">
      <alignment horizontal="center" wrapText="1"/>
    </xf>
    <xf numFmtId="3" fontId="3" fillId="0" borderId="37" xfId="0" applyNumberFormat="1" applyFont="1" applyBorder="1" applyAlignment="1">
      <alignment horizont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1" fillId="0" borderId="33" xfId="0" applyFont="1" applyBorder="1" applyAlignment="1">
      <alignment horizontal="right"/>
    </xf>
    <xf numFmtId="0" fontId="91" fillId="0" borderId="34" xfId="0" applyFont="1" applyBorder="1" applyAlignment="1">
      <alignment horizontal="right"/>
    </xf>
    <xf numFmtId="0" fontId="91" fillId="0" borderId="35" xfId="0" applyFont="1" applyBorder="1" applyAlignment="1">
      <alignment horizontal="right"/>
    </xf>
    <xf numFmtId="0" fontId="0" fillId="0" borderId="41" xfId="0" applyFill="1" applyBorder="1" applyAlignment="1">
      <alignment horizontal="center" wrapText="1"/>
    </xf>
  </cellXfs>
  <cellStyles count="216">
    <cellStyle name="Accent" xfId="41" xr:uid="{B6CAF2C1-DFDD-4462-A082-39C407DDADDC}"/>
    <cellStyle name="Accent 1" xfId="42" xr:uid="{E0AEE585-08EE-4D8E-9C2C-E6882CAFF3AA}"/>
    <cellStyle name="Accent 1 2" xfId="60" xr:uid="{89A08943-DA97-4B86-8171-C9DE1E6EC1F3}"/>
    <cellStyle name="Accent 1 3" xfId="83" xr:uid="{D5597795-BD99-4BA3-A1BC-CDD72734926E}"/>
    <cellStyle name="Accent 1 3 2" xfId="137" xr:uid="{975A75F3-FEDE-4648-AB71-C54EEA6DC55F}"/>
    <cellStyle name="Accent 1 4" xfId="169" xr:uid="{3ED5B43A-C939-493B-9F93-DE533B6C9E92}"/>
    <cellStyle name="Accent 1 5" xfId="165" xr:uid="{9B864F98-D5C2-477C-8197-86034C5141BA}"/>
    <cellStyle name="Accent 2" xfId="43" xr:uid="{09204039-49E9-4E83-AA60-8EE752FFA73B}"/>
    <cellStyle name="Accent 2 2" xfId="61" xr:uid="{1CFDFEED-0B50-4AFA-8B7B-3A8752AB320F}"/>
    <cellStyle name="Accent 2 3" xfId="84" xr:uid="{E0751935-922E-48CF-A603-2334BECC7ACC}"/>
    <cellStyle name="Accent 2 3 2" xfId="138" xr:uid="{576ADBC2-9184-473C-A27C-7B79FF4F9586}"/>
    <cellStyle name="Accent 2 4" xfId="170" xr:uid="{11B60BD2-5822-49E2-9FC3-F97EEF1E0116}"/>
    <cellStyle name="Accent 2 6" xfId="166" xr:uid="{0587AC0D-6793-49E6-B6EE-213859F412CC}"/>
    <cellStyle name="Accent 3" xfId="44" xr:uid="{5A24FCEC-9849-400E-80BB-997C2F0FCCE9}"/>
    <cellStyle name="Accent 3 2" xfId="62" xr:uid="{6E34AE61-B1FE-4936-B8D7-85AE43567AAC}"/>
    <cellStyle name="Accent 3 3" xfId="85" xr:uid="{B8EFB3AC-E313-4980-A6A6-3F867220BAD9}"/>
    <cellStyle name="Accent 3 3 2" xfId="139" xr:uid="{911CCB6B-D871-4430-9FB1-9DD973E011CB}"/>
    <cellStyle name="Accent 3 4" xfId="171" xr:uid="{EE32BEA2-F3A7-466E-B839-1172441C9EC5}"/>
    <cellStyle name="Accent 3 7" xfId="124" xr:uid="{6E55574D-90D5-4D4C-A257-9812D621A39D}"/>
    <cellStyle name="Accent 4" xfId="59" xr:uid="{73C33DBD-11D4-4655-970F-C7A198D0E967}"/>
    <cellStyle name="Accent 4 2" xfId="131" xr:uid="{D5FD1764-02E8-4829-8EF6-CCABE6D8AC42}"/>
    <cellStyle name="Accent 5" xfId="82" xr:uid="{C60C5E9A-EE08-430E-B687-9457C44F15AC}"/>
    <cellStyle name="Accent 5 2" xfId="136" xr:uid="{D3AB6F1F-E3C2-4EA1-9FCA-559B99617EC9}"/>
    <cellStyle name="Accent 6" xfId="168" xr:uid="{91992127-DA40-4148-BBD9-9D348A77ABBB}"/>
    <cellStyle name="Bad" xfId="45" xr:uid="{C86CE902-656D-408E-8937-604D2D58666E}"/>
    <cellStyle name="Bad 2" xfId="63" xr:uid="{AFE1BF3A-D31A-4A97-8FDD-3C2F28CB681F}"/>
    <cellStyle name="Bad 3" xfId="86" xr:uid="{1925A87E-DC41-4C95-A73E-371D1E64F8BC}"/>
    <cellStyle name="Bad 3 2" xfId="140" xr:uid="{81C4E7A6-1A9C-433F-AC40-9B19EB16C3F8}"/>
    <cellStyle name="Bad 4" xfId="172" xr:uid="{47258CBD-B2B0-46D1-8ED6-264E0F0D6D9F}"/>
    <cellStyle name="Bad 8" xfId="113" xr:uid="{B74E57AE-3603-467D-9E2C-D7776E3D7A79}"/>
    <cellStyle name="Error" xfId="46" xr:uid="{136BD0C6-62D0-4170-8F70-E7FD5C43AEB5}"/>
    <cellStyle name="Error 2" xfId="64" xr:uid="{4B3C31AF-3FAA-478F-90DD-BE1E2F8191E0}"/>
    <cellStyle name="Error 3" xfId="87" xr:uid="{85E76239-41DD-42C4-B0E3-E89CF73E7ED7}"/>
    <cellStyle name="Error 3 2" xfId="141" xr:uid="{4052EEE3-88B3-44CD-AB52-5738A4F78732}"/>
    <cellStyle name="Error 4" xfId="173" xr:uid="{75F65097-497F-4555-9B76-9C856C47EE0D}"/>
    <cellStyle name="Error 9" xfId="129" xr:uid="{651E95C7-8101-43B4-8905-B22DC9EB6854}"/>
    <cellStyle name="Estilo 1" xfId="12" xr:uid="{00000000-0005-0000-0000-000000000000}"/>
    <cellStyle name="Estilo 1 2" xfId="132" xr:uid="{9D71E383-3212-4AAC-8A6E-4937B5B6A251}"/>
    <cellStyle name="Excel Built-in Explanatory Text" xfId="25" xr:uid="{00000000-0005-0000-0000-000001000000}"/>
    <cellStyle name="Excel Built-in Explanatory Text 2" xfId="47" xr:uid="{53D67C1F-A27D-409C-9816-14E5BA6FBD2D}"/>
    <cellStyle name="Excel Built-in Explanatory Text 2 2" xfId="142" xr:uid="{18F61322-9D76-4518-B1EA-9EF5A62CA120}"/>
    <cellStyle name="Footnote" xfId="48" xr:uid="{FFB4E8B9-B2C4-495D-9CA4-1BA10CAFCC65}"/>
    <cellStyle name="Footnote 10" xfId="130" xr:uid="{FF7B4132-419B-4190-AC04-AE94F5E61F38}"/>
    <cellStyle name="Footnote 2" xfId="65" xr:uid="{7D1C92BD-FFD7-4B5A-BB44-980FA444DD49}"/>
    <cellStyle name="Footnote 3" xfId="88" xr:uid="{407C3417-0666-456A-A661-DC39C80484DC}"/>
    <cellStyle name="Footnote 3 2" xfId="143" xr:uid="{09A7E3F2-1B31-45B4-B5A6-DB0047D51B7F}"/>
    <cellStyle name="Footnote 4" xfId="174" xr:uid="{0C16AE88-1D24-4824-9309-461576ABB212}"/>
    <cellStyle name="Good" xfId="49" xr:uid="{2AB0999D-4736-4F54-8BB7-0AE9521AE04A}"/>
    <cellStyle name="Good 11" xfId="115" xr:uid="{7FA92294-3714-46FA-A10C-E1299F1FDF34}"/>
    <cellStyle name="Good 2" xfId="66" xr:uid="{5EDE4346-18B1-468C-8F6C-E4B06338002E}"/>
    <cellStyle name="Good 3" xfId="89" xr:uid="{3F1DAC2F-B545-4720-B5E0-AEE38E0FEE8C}"/>
    <cellStyle name="Good 3 2" xfId="144" xr:uid="{8C641415-47A4-4E98-9A25-A8B32D5B5A3D}"/>
    <cellStyle name="Good 4" xfId="175" xr:uid="{3A1B7C40-4D99-4AC6-8BE2-BF0807729F9A}"/>
    <cellStyle name="Heading" xfId="26" xr:uid="{00000000-0005-0000-0000-000002000000}"/>
    <cellStyle name="Heading (user)" xfId="50" xr:uid="{555C296D-B3E3-48FF-89DB-D7D93EDB3124}"/>
    <cellStyle name="Heading (user) 12" xfId="161" xr:uid="{3E76FCCD-60C7-4569-8983-944059AA89D1}"/>
    <cellStyle name="Heading (user) 2" xfId="67" xr:uid="{EEC20720-302D-4107-B1DE-F3DAA1B6D33F}"/>
    <cellStyle name="Heading (user) 3" xfId="90" xr:uid="{09266AE7-B0D8-4D03-83BD-E6DD73ED800C}"/>
    <cellStyle name="Heading (user) 3 2" xfId="146" xr:uid="{98267381-289F-4E0E-BA6D-06B8BECC2435}"/>
    <cellStyle name="Heading (user) 4" xfId="176" xr:uid="{A59A7070-DF23-4864-AF01-24989DB83295}"/>
    <cellStyle name="Heading 1" xfId="51" xr:uid="{7BA4D8A8-9620-4AD8-864D-ECA75D5FCBC6}"/>
    <cellStyle name="Heading 1 13" xfId="118" xr:uid="{5A19DF9B-4384-4390-AE32-275C8C638FEC}"/>
    <cellStyle name="Heading 1 2" xfId="68" xr:uid="{C0A0490D-FD1A-46F1-B3EC-3381F653FFB2}"/>
    <cellStyle name="Heading 1 3" xfId="91" xr:uid="{B6CB7123-3F19-441E-BCD6-EA65B1C28D8D}"/>
    <cellStyle name="Heading 1 3 2" xfId="147" xr:uid="{7833B246-95C1-44A0-9CC4-A18C0A1736CF}"/>
    <cellStyle name="Heading 1 4" xfId="177" xr:uid="{9E90A68F-90F0-4D74-B439-F1573CDCA950}"/>
    <cellStyle name="Heading 2" xfId="52" xr:uid="{5001E55C-DF51-4ECF-BF72-6C01573FCACD}"/>
    <cellStyle name="Heading 2 14" xfId="112" xr:uid="{EB7CE1E1-126A-4AE2-AD6E-22750AAE638B}"/>
    <cellStyle name="Heading 2 2" xfId="69" xr:uid="{FCEDC69C-5F14-487F-8F90-CE3D7939509E}"/>
    <cellStyle name="Heading 2 3" xfId="92" xr:uid="{170E189B-A14E-495C-9A12-1D4715E03804}"/>
    <cellStyle name="Heading 2 3 2" xfId="148" xr:uid="{B1D03825-9C05-4504-A708-1334944C40DD}"/>
    <cellStyle name="Heading 2 4" xfId="178" xr:uid="{1B8299AD-9099-4966-A53D-0A980228C911}"/>
    <cellStyle name="Heading 3" xfId="145" xr:uid="{F5B4D148-CD8C-44D0-BB40-9A06FE2C8D7F}"/>
    <cellStyle name="Heading 4" xfId="158" xr:uid="{A30A68E6-C3BD-4C7A-98E0-230E5198B01C}"/>
    <cellStyle name="Heading1" xfId="27" xr:uid="{00000000-0005-0000-0000-000003000000}"/>
    <cellStyle name="Heading1 2" xfId="149" xr:uid="{CC72C46D-9F97-46C5-BC86-C0CD85B4ABCE}"/>
    <cellStyle name="Hyperlink" xfId="70" xr:uid="{81C57B0F-3C0B-4C8D-BCBA-C1C40A4F7A32}"/>
    <cellStyle name="Hyperlink 15" xfId="120" xr:uid="{4898545B-70B0-4E79-B440-56ABAE9215AA}"/>
    <cellStyle name="Hyperlink 2" xfId="150" xr:uid="{9C223987-68D3-42F5-8DE9-19831EB2A38E}"/>
    <cellStyle name="Hyperlink 2 2" xfId="179" xr:uid="{69B94504-F968-4DBB-8338-52E6AE239FE3}"/>
    <cellStyle name="Neutral" xfId="53" xr:uid="{9E102D85-F98A-4731-9B1E-E46C50B17558}"/>
    <cellStyle name="Neutral 16" xfId="121" xr:uid="{F0241D38-D6A6-4360-BA1A-70E13BF7A1A7}"/>
    <cellStyle name="Neutral 2" xfId="71" xr:uid="{139C6964-3C5C-4D57-B78E-87D428728AC8}"/>
    <cellStyle name="Neutral 3" xfId="93" xr:uid="{DF8620D6-DCCE-465E-804B-D731A6C6B982}"/>
    <cellStyle name="Neutral 3 2" xfId="151" xr:uid="{FBE19B5B-252F-4BD6-BAA8-F3D93515E254}"/>
    <cellStyle name="Neutral 4" xfId="180" xr:uid="{8570145D-F080-44CB-9A75-0EABCA2ADA18}"/>
    <cellStyle name="Normal" xfId="0" builtinId="0"/>
    <cellStyle name="Normal 2" xfId="2" xr:uid="{00000000-0005-0000-0000-000002000000}"/>
    <cellStyle name="Normal 2 2" xfId="8" xr:uid="{00000000-0005-0000-0000-000003000000}"/>
    <cellStyle name="Normal 2 2 2" xfId="14" xr:uid="{00000000-0005-0000-0000-000004000000}"/>
    <cellStyle name="Normal 2 2 3" xfId="160" xr:uid="{700EC67D-AD97-475B-821F-BED2E0F85830}"/>
    <cellStyle name="Normal 2 3" xfId="13" xr:uid="{00000000-0005-0000-0000-000005000000}"/>
    <cellStyle name="Normal 2 3 2" xfId="164" xr:uid="{AA1A1773-74CA-4311-B280-423FB6266BE7}"/>
    <cellStyle name="Normal 2 4" xfId="17" xr:uid="{00000000-0005-0000-0000-000006000000}"/>
    <cellStyle name="Normal 2 5" xfId="20" xr:uid="{00000000-0005-0000-0000-000007000000}"/>
    <cellStyle name="Normal 3" xfId="6" xr:uid="{00000000-0005-0000-0000-000008000000}"/>
    <cellStyle name="Normal 3 2" xfId="15" xr:uid="{00000000-0005-0000-0000-000009000000}"/>
    <cellStyle name="Normal 3 2 2" xfId="109" xr:uid="{F96AF410-6A98-4F90-B707-89B484AD306B}"/>
    <cellStyle name="Normal 3 3" xfId="18" xr:uid="{00000000-0005-0000-0000-00000A000000}"/>
    <cellStyle name="Normal 3 3 2" xfId="123" xr:uid="{248F1FB8-7EAA-4375-B7DE-4F55FA6B9D6F}"/>
    <cellStyle name="Normal 3 4" xfId="128" xr:uid="{A69FA7CE-EA48-4E14-AE57-BC1B8BE4A16C}"/>
    <cellStyle name="Normal 4" xfId="16" xr:uid="{00000000-0005-0000-0000-00000B000000}"/>
    <cellStyle name="Normal 4 2" xfId="159" xr:uid="{1E37AEE6-AA88-4A1D-B2CA-490C660DEDA6}"/>
    <cellStyle name="Normal 5" xfId="24" xr:uid="{00000000-0005-0000-0000-00000F000000}"/>
    <cellStyle name="Normal 5 2" xfId="40" xr:uid="{9DE68885-2A4F-4869-B39A-4A4791819E4F}"/>
    <cellStyle name="Normal 5 3" xfId="119" xr:uid="{194BC198-AF33-40D3-98E9-DB7E5FCF6CBB}"/>
    <cellStyle name="Normal 6" xfId="58" xr:uid="{06C2FCF8-B359-407F-A9E5-81EE8AD16F7C}"/>
    <cellStyle name="Normal 7" xfId="76" xr:uid="{6C374907-862B-442C-8F89-77ACA3CD8630}"/>
    <cellStyle name="Normal 8" xfId="135" xr:uid="{6D850A4B-431F-438A-BC84-4D9A08F2C4E9}"/>
    <cellStyle name="Normal 8 2" xfId="167" xr:uid="{3C30632B-C979-46FB-9C01-D4F45D1C1861}"/>
    <cellStyle name="Note" xfId="54" xr:uid="{4F9800BC-B12C-4597-85FB-EE1CCD0933E0}"/>
    <cellStyle name="Note 17" xfId="163" xr:uid="{C34D6F77-B7EC-4EA1-8B35-D1B1698F64AB}"/>
    <cellStyle name="Note 2" xfId="72" xr:uid="{33AEF364-8FDC-40AB-A93E-586D75D50737}"/>
    <cellStyle name="Note 3" xfId="94" xr:uid="{96FFE12C-B24C-4EE8-84F7-B979A7135AB0}"/>
    <cellStyle name="Note 3 2" xfId="152" xr:uid="{818B862E-7DB3-4762-BFB0-D2552EE96916}"/>
    <cellStyle name="Note 4" xfId="181" xr:uid="{B0A84E1F-DD18-4984-9EE2-71A9B8A733EC}"/>
    <cellStyle name="Porcentagem" xfId="1" builtinId="5"/>
    <cellStyle name="Porcentagem 2" xfId="3" xr:uid="{00000000-0005-0000-0000-00000D000000}"/>
    <cellStyle name="Porcentagem 3" xfId="7" xr:uid="{00000000-0005-0000-0000-00000E000000}"/>
    <cellStyle name="Porcentagem 3 2" xfId="116" xr:uid="{83A06CAD-36B9-42EE-B8E6-C10625C31C29}"/>
    <cellStyle name="Porcentagem 4" xfId="125" xr:uid="{0E605C32-C34A-4813-A878-4B4122CC182B}"/>
    <cellStyle name="Result" xfId="28" xr:uid="{00000000-0005-0000-0000-000013000000}"/>
    <cellStyle name="Result 2" xfId="153" xr:uid="{C122BD54-8F0E-42F7-A52D-7B635A62DE5F}"/>
    <cellStyle name="Result2" xfId="29" xr:uid="{00000000-0005-0000-0000-000014000000}"/>
    <cellStyle name="Result2 2" xfId="154" xr:uid="{F4D9B2D5-6890-46DD-867E-075E67C28916}"/>
    <cellStyle name="Status" xfId="55" xr:uid="{7C69510A-E508-4EE4-8441-C6174CC016F1}"/>
    <cellStyle name="Status 18" xfId="110" xr:uid="{E02384FA-74F5-4D8D-8FD0-A88ECCBE0966}"/>
    <cellStyle name="Status 2" xfId="73" xr:uid="{2DA51056-4AAC-4424-B58C-074A20C90B64}"/>
    <cellStyle name="Status 3" xfId="95" xr:uid="{0B7FD518-FA08-4C80-A25B-0F97EAD4A221}"/>
    <cellStyle name="Status 3 2" xfId="155" xr:uid="{719FC83D-2C71-4ECA-AC1C-76BDB524A570}"/>
    <cellStyle name="Status 4" xfId="182" xr:uid="{3791CF19-54B3-447E-8AC4-8FF8746CDD41}"/>
    <cellStyle name="TableStyleLight1" xfId="4" xr:uid="{00000000-0005-0000-0000-00000F000000}"/>
    <cellStyle name="TableStyleLight1 2" xfId="9" xr:uid="{00000000-0005-0000-0000-000010000000}"/>
    <cellStyle name="TableStyleLight1 3" xfId="21" xr:uid="{00000000-0005-0000-0000-000011000000}"/>
    <cellStyle name="TableStyleLight1 3 2" xfId="126" xr:uid="{28E4D09D-80BA-4D0F-A544-01FAA07822AD}"/>
    <cellStyle name="Text" xfId="56" xr:uid="{60BC79E9-C314-4303-BC08-CFAE10CF4BC3}"/>
    <cellStyle name="Text 19" xfId="108" xr:uid="{C367EAE2-0F85-4C11-9059-E3ED0B61AA49}"/>
    <cellStyle name="Text 2" xfId="74" xr:uid="{B2D37253-FD39-49B0-9B3D-4EA28C5B0FED}"/>
    <cellStyle name="Text 3" xfId="96" xr:uid="{D9352B0D-509D-4DFF-AB2E-CFBEDD1FBCB7}"/>
    <cellStyle name="Text 3 2" xfId="156" xr:uid="{AA0C15CE-5D70-4D30-8C40-13A15CFC3409}"/>
    <cellStyle name="Text 4" xfId="183" xr:uid="{5111C4DE-435C-4127-A314-2639C78F8E53}"/>
    <cellStyle name="Texto Explicativo 2" xfId="23" xr:uid="{00000000-0005-0000-0000-000018000000}"/>
    <cellStyle name="Texto Explicativo 2 2" xfId="38" xr:uid="{E2927F8C-AB8E-4697-9B6C-622488382F34}"/>
    <cellStyle name="Título 1 1" xfId="10" xr:uid="{00000000-0005-0000-0000-000012000000}"/>
    <cellStyle name="Título 1 1 2" xfId="122" xr:uid="{43B46C56-BB66-46B3-81DF-5DFBE50AAC7E}"/>
    <cellStyle name="Vírgula 10" xfId="111" xr:uid="{6798BEFF-A725-4DA2-9101-097810BC390E}"/>
    <cellStyle name="Vírgula 10 2" xfId="211" xr:uid="{813D3DEA-734F-45BC-A6A9-7B8B2EE34B0B}"/>
    <cellStyle name="Vírgula 11" xfId="162" xr:uid="{FADAEC56-4B47-4C9D-82E1-99859C5074C9}"/>
    <cellStyle name="Vírgula 2" xfId="5" xr:uid="{00000000-0005-0000-0000-000013000000}"/>
    <cellStyle name="Vírgula 2 2" xfId="11" xr:uid="{00000000-0005-0000-0000-000014000000}"/>
    <cellStyle name="Vírgula 3" xfId="19" xr:uid="{00000000-0005-0000-0000-000015000000}"/>
    <cellStyle name="Vírgula 3 10" xfId="185" xr:uid="{0EEAD4C8-0260-4A60-814D-9FC094E49F3D}"/>
    <cellStyle name="Vírgula 3 2" xfId="33" xr:uid="{0C798B94-A204-4657-AFD9-023E56B44F81}"/>
    <cellStyle name="Vírgula 3 2 2" xfId="78" xr:uid="{94B0ECC3-CC3F-49C8-88A5-579FC79052BA}"/>
    <cellStyle name="Vírgula 3 2 2 2" xfId="197" xr:uid="{869D7706-1EC5-4D50-8257-B3BA3EC988F9}"/>
    <cellStyle name="Vírgula 3 2 3" xfId="99" xr:uid="{E8D527A0-152D-45C5-A8D0-D38C36EEF154}"/>
    <cellStyle name="Vírgula 3 2 3 2" xfId="202" xr:uid="{BF5F0E42-8A3F-41AD-8F4F-B201F53AB194}"/>
    <cellStyle name="Vírgula 3 2 4" xfId="103" xr:uid="{00F479F3-52F6-4262-8E8F-44698181165F}"/>
    <cellStyle name="Vírgula 3 2 4 2" xfId="206" xr:uid="{F10AF416-6760-4C17-B6CB-C1F59616EEC8}"/>
    <cellStyle name="Vírgula 3 2 5" xfId="107" xr:uid="{41561EC8-34FF-4261-B482-9A30FC0A4EF8}"/>
    <cellStyle name="Vírgula 3 2 5 2" xfId="210" xr:uid="{03048CD0-3C40-4D5B-992F-CFDDAA8BB035}"/>
    <cellStyle name="Vírgula 3 2 6" xfId="134" xr:uid="{D463F8B1-B6FB-4507-8838-635EC5FCF4D0}"/>
    <cellStyle name="Vírgula 3 2 6 2" xfId="215" xr:uid="{8E3713C9-DC1B-49D4-800E-0CE8D01D3B4D}"/>
    <cellStyle name="Vírgula 3 2 7" xfId="190" xr:uid="{98445A7A-8575-420F-9D2F-F3CD294BA7E8}"/>
    <cellStyle name="Vírgula 3 3" xfId="34" xr:uid="{4C52FD4E-DE59-432D-806A-5633DF140638}"/>
    <cellStyle name="Vírgula 3 3 2" xfId="191" xr:uid="{02B3C561-F485-4963-9D1E-429E51CC9FF3}"/>
    <cellStyle name="Vírgula 3 4" xfId="31" xr:uid="{EB205631-4560-4CD5-9F2B-16BAA1B56B31}"/>
    <cellStyle name="Vírgula 3 4 2" xfId="188" xr:uid="{770C6E8C-978F-40F3-A659-65AC16C4F694}"/>
    <cellStyle name="Vírgula 3 5" xfId="39" xr:uid="{0B551688-D39B-4D4C-A6CE-20CA4D4F81B4}"/>
    <cellStyle name="Vírgula 3 5 2" xfId="195" xr:uid="{0E22D4B8-1094-4086-AB5E-C4C2E38E98A2}"/>
    <cellStyle name="Vírgula 3 6" xfId="81" xr:uid="{DA286D70-3133-4EAA-9774-0CC5AD25B88D}"/>
    <cellStyle name="Vírgula 3 6 2" xfId="200" xr:uid="{445A57AC-834F-420B-BEAC-82F4C5A060D2}"/>
    <cellStyle name="Vírgula 3 7" xfId="101" xr:uid="{EA291C8E-A8CF-4062-B241-1B70A50D5CE6}"/>
    <cellStyle name="Vírgula 3 7 2" xfId="204" xr:uid="{3AF7355A-7F20-4F0A-AEB9-A2799F4D185C}"/>
    <cellStyle name="Vírgula 3 8" xfId="105" xr:uid="{F8117C62-44A1-4333-BC20-3C992558332D}"/>
    <cellStyle name="Vírgula 3 8 2" xfId="208" xr:uid="{3C9E0014-7AEA-4385-86D6-21FC0C16E269}"/>
    <cellStyle name="Vírgula 3 9" xfId="114" xr:uid="{C8338523-53E3-46D5-AC07-203D68C21023}"/>
    <cellStyle name="Vírgula 3 9 2" xfId="212" xr:uid="{6A1B15D8-1696-47A5-9522-50A13233FC0B}"/>
    <cellStyle name="Vírgula 4" xfId="22" xr:uid="{00000000-0005-0000-0000-00004A000000}"/>
    <cellStyle name="Vírgula 4 2" xfId="36" xr:uid="{41848D35-D857-4D1A-A418-83D1D67FB31F}"/>
    <cellStyle name="Vírgula 4 2 2" xfId="193" xr:uid="{C2CACDDB-8E37-45B0-94F3-EC6D4EAD0015}"/>
    <cellStyle name="Vírgula 4 3" xfId="32" xr:uid="{A5645234-83E5-4C9C-A8BB-AB20186261A0}"/>
    <cellStyle name="Vírgula 4 3 2" xfId="189" xr:uid="{885E37DD-7E28-4F94-B6E6-81FBD1298D8D}"/>
    <cellStyle name="Vírgula 4 4" xfId="77" xr:uid="{90533FEB-806D-4542-98A7-CC99C5AF1D56}"/>
    <cellStyle name="Vírgula 4 4 2" xfId="196" xr:uid="{6B462A18-F5CD-4891-854B-13711674A49B}"/>
    <cellStyle name="Vírgula 4 5" xfId="98" xr:uid="{C8819AFC-CA4D-4FED-BAF7-BF507AECE616}"/>
    <cellStyle name="Vírgula 4 5 2" xfId="201" xr:uid="{99DE55CA-64B2-4C98-8E36-311BBAF88E89}"/>
    <cellStyle name="Vírgula 4 6" xfId="102" xr:uid="{E1D4F20B-9129-45CA-91DC-FFD226262A55}"/>
    <cellStyle name="Vírgula 4 6 2" xfId="205" xr:uid="{E085CA02-DA22-4F01-BBA7-E1A73AB46CEF}"/>
    <cellStyle name="Vírgula 4 7" xfId="106" xr:uid="{23518299-42B4-44E8-AFB4-CD907A3B9A42}"/>
    <cellStyle name="Vírgula 4 7 2" xfId="209" xr:uid="{517A8961-2658-4E94-A52F-51C8475AB315}"/>
    <cellStyle name="Vírgula 4 8" xfId="133" xr:uid="{48023607-0A68-4EC3-B29B-765F0F9D64A2}"/>
    <cellStyle name="Vírgula 4 8 2" xfId="214" xr:uid="{262BE29C-33C0-4F42-B5CC-3CE16E240392}"/>
    <cellStyle name="Vírgula 4 9" xfId="186" xr:uid="{87C752F5-10FD-41DE-8687-178FEE232101}"/>
    <cellStyle name="Vírgula 5" xfId="30" xr:uid="{00000000-0005-0000-0000-00004B000000}"/>
    <cellStyle name="Vírgula 5 2" xfId="35" xr:uid="{1DF67F00-AE00-432F-8D8B-8C70CE55F524}"/>
    <cellStyle name="Vírgula 5 2 2" xfId="192" xr:uid="{A32CCBB6-F3F6-4D37-8FBD-815221F43493}"/>
    <cellStyle name="Vírgula 5 3" xfId="80" xr:uid="{F6F05401-C844-428A-B21C-D7872226DF54}"/>
    <cellStyle name="Vírgula 5 3 2" xfId="199" xr:uid="{6D048F23-C0B2-4E87-8651-03A6D5865F15}"/>
    <cellStyle name="Vírgula 5 4" xfId="117" xr:uid="{17FB951E-ADAE-42B9-9F3D-2E009AF6E12F}"/>
    <cellStyle name="Vírgula 5 4 2" xfId="213" xr:uid="{E03E37EC-97F2-4F9A-874A-80CAA675C23D}"/>
    <cellStyle name="Vírgula 5 5" xfId="187" xr:uid="{55037198-A2AC-4EFC-AC7E-2EE8F6384B43}"/>
    <cellStyle name="Vírgula 6" xfId="37" xr:uid="{23956B39-DA85-4554-BB16-0117D50B6663}"/>
    <cellStyle name="Vírgula 6 2" xfId="194" xr:uid="{4A241424-3AE2-4D81-B1CA-475CB9B944D9}"/>
    <cellStyle name="Vírgula 7" xfId="79" xr:uid="{AF7E2A72-EBE1-4AC2-A37C-2C6421F84A19}"/>
    <cellStyle name="Vírgula 7 2" xfId="198" xr:uid="{A9A90332-35E1-489A-B328-9AE7E9A3154A}"/>
    <cellStyle name="Vírgula 8" xfId="100" xr:uid="{587D2328-D661-4919-822D-9461EB16F109}"/>
    <cellStyle name="Vírgula 8 2" xfId="203" xr:uid="{3E5C9954-A208-43DE-8C0A-20901AC55537}"/>
    <cellStyle name="Vírgula 9" xfId="104" xr:uid="{40992F1F-0660-46DD-BCA2-1B653805E910}"/>
    <cellStyle name="Vírgula 9 2" xfId="207" xr:uid="{1F19E6C4-0F4D-4F65-8430-945296D12CF1}"/>
    <cellStyle name="Warning" xfId="57" xr:uid="{8E9F4379-0531-44B6-9045-B223708D4F8C}"/>
    <cellStyle name="Warning 2" xfId="75" xr:uid="{EC262239-2A32-49E6-8AE3-80E7BBE5A80C}"/>
    <cellStyle name="Warning 20" xfId="127" xr:uid="{B054D49C-31A0-4A72-9B31-1299980A2BF8}"/>
    <cellStyle name="Warning 3" xfId="97" xr:uid="{8F4B4161-3B25-44D8-ACD3-274C3CB7BE93}"/>
    <cellStyle name="Warning 3 2" xfId="157" xr:uid="{FB998E9D-DF85-4ABB-96EE-34F31E1C1A66}"/>
    <cellStyle name="Warning 4" xfId="184" xr:uid="{F647EA39-AFEE-49E3-9922-A0F6B9B43559}"/>
  </cellStyles>
  <dxfs count="0"/>
  <tableStyles count="0" defaultTableStyle="TableStyleMedium2" defaultPivotStyle="PivotStyleLight16"/>
  <colors>
    <mruColors>
      <color rgb="FFE8FED2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809625</xdr:colOff>
      <xdr:row>1</xdr:row>
      <xdr:rowOff>123825</xdr:rowOff>
    </xdr:from>
    <xdr:to>
      <xdr:col>0</xdr:col>
      <xdr:colOff>1485900</xdr:colOff>
      <xdr:row>5</xdr:row>
      <xdr:rowOff>465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9F530AF-15D1-4B30-B09C-6153FBE6D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314325"/>
          <a:ext cx="676275" cy="63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Z39"/>
  <sheetViews>
    <sheetView view="pageBreakPreview" zoomScale="90" zoomScaleNormal="90" zoomScaleSheetLayoutView="90" zoomScalePageLayoutView="80" workbookViewId="0">
      <selection activeCell="H22" sqref="H22"/>
    </sheetView>
  </sheetViews>
  <sheetFormatPr defaultRowHeight="15"/>
  <cols>
    <col min="1" max="1" width="26.5703125" style="6" bestFit="1" customWidth="1"/>
    <col min="2" max="2" width="19.5703125" style="6" customWidth="1"/>
    <col min="3" max="3" width="11.7109375" style="6" customWidth="1"/>
    <col min="4" max="4" width="12.5703125" style="6" bestFit="1" customWidth="1"/>
    <col min="5" max="5" width="11.42578125" style="6" customWidth="1"/>
    <col min="6" max="6" width="11.5703125" style="6" customWidth="1"/>
    <col min="7" max="7" width="13.140625" style="6" customWidth="1"/>
    <col min="8" max="8" width="10.5703125" style="6" customWidth="1"/>
    <col min="9" max="9" width="18.42578125" style="6" customWidth="1"/>
    <col min="10" max="10" width="6.42578125" style="6" bestFit="1" customWidth="1"/>
    <col min="11" max="11" width="11" style="6" customWidth="1"/>
    <col min="12" max="12" width="11.5703125" style="6" bestFit="1" customWidth="1"/>
    <col min="13" max="13" width="13.140625" style="6" bestFit="1" customWidth="1"/>
    <col min="14" max="14" width="12.5703125" style="6" bestFit="1" customWidth="1"/>
    <col min="15" max="15" width="8.28515625" style="6" customWidth="1"/>
    <col min="16" max="16" width="7.5703125" style="6" customWidth="1"/>
    <col min="17" max="17" width="4.42578125" style="6" customWidth="1"/>
    <col min="18" max="18" width="8.28515625" style="6" customWidth="1"/>
    <col min="19" max="19" width="7.5703125" style="6" customWidth="1"/>
    <col min="20" max="20" width="4.42578125" style="6" customWidth="1"/>
    <col min="21" max="21" width="8.28515625" style="6" customWidth="1"/>
    <col min="22" max="22" width="7.5703125" style="6" customWidth="1"/>
    <col min="23" max="23" width="4.42578125" style="6" customWidth="1"/>
    <col min="24" max="25" width="9.140625" style="6"/>
    <col min="26" max="26" width="4.7109375" style="6" bestFit="1" customWidth="1"/>
    <col min="27" max="16384" width="9.140625" style="6"/>
  </cols>
  <sheetData>
    <row r="1" spans="1:26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>
        <v>2021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s="16" customFormat="1" ht="15.75" thickBot="1"/>
    <row r="3" spans="1:26" ht="15.75" thickBot="1">
      <c r="A3" s="82" t="s">
        <v>57</v>
      </c>
      <c r="B3" s="83"/>
      <c r="C3" s="83"/>
      <c r="D3" s="83"/>
      <c r="E3" s="83"/>
      <c r="F3" s="83"/>
      <c r="G3" s="83"/>
      <c r="H3" s="83"/>
      <c r="I3" s="83"/>
      <c r="J3" s="83"/>
      <c r="K3" s="84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6" ht="15.75" thickBot="1">
      <c r="A4" s="5"/>
      <c r="B4" s="51"/>
      <c r="C4" s="51"/>
      <c r="D4" s="51"/>
      <c r="E4" s="51"/>
      <c r="F4" s="51"/>
      <c r="G4" s="51"/>
      <c r="H4" s="51"/>
      <c r="I4" s="94"/>
      <c r="J4" s="94"/>
      <c r="K4" s="94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6" ht="15.75" thickBot="1">
      <c r="A5" s="37" t="s">
        <v>35</v>
      </c>
      <c r="B5" s="29" t="s">
        <v>36</v>
      </c>
      <c r="C5" s="29" t="s">
        <v>23</v>
      </c>
      <c r="D5" s="29" t="s">
        <v>24</v>
      </c>
      <c r="E5" s="29" t="s">
        <v>25</v>
      </c>
      <c r="F5" s="29" t="s">
        <v>26</v>
      </c>
      <c r="G5" s="29" t="s">
        <v>27</v>
      </c>
      <c r="H5" s="30" t="s">
        <v>28</v>
      </c>
    </row>
    <row r="6" spans="1:26" ht="15.75" thickBot="1">
      <c r="A6" s="21" t="s">
        <v>29</v>
      </c>
      <c r="B6" s="12" t="s">
        <v>31</v>
      </c>
      <c r="C6" s="13">
        <f>12596+6233</f>
        <v>18829</v>
      </c>
      <c r="D6" s="59">
        <v>17505</v>
      </c>
      <c r="E6" s="59">
        <v>17165</v>
      </c>
      <c r="F6" s="60">
        <v>13067</v>
      </c>
      <c r="G6" s="59">
        <v>15102</v>
      </c>
      <c r="H6" s="59">
        <v>16391</v>
      </c>
      <c r="I6" s="9"/>
      <c r="J6" s="9"/>
      <c r="K6" s="10"/>
    </row>
    <row r="7" spans="1:26" ht="15.75" thickBot="1">
      <c r="A7" s="21" t="s">
        <v>11</v>
      </c>
      <c r="B7" s="12" t="s">
        <v>2</v>
      </c>
      <c r="C7" s="13">
        <v>2329</v>
      </c>
      <c r="D7" s="59">
        <v>2079</v>
      </c>
      <c r="E7" s="59">
        <v>2106</v>
      </c>
      <c r="F7" s="60">
        <v>1914</v>
      </c>
      <c r="G7" s="59">
        <v>2294</v>
      </c>
      <c r="H7" s="59">
        <v>2135</v>
      </c>
      <c r="I7" s="9"/>
      <c r="J7" s="9"/>
      <c r="K7" s="10"/>
    </row>
    <row r="8" spans="1:26" ht="15.75" thickBot="1">
      <c r="A8" s="21" t="s">
        <v>15</v>
      </c>
      <c r="B8" s="12" t="s">
        <v>32</v>
      </c>
      <c r="C8" s="13">
        <v>7419</v>
      </c>
      <c r="D8" s="59">
        <v>7008</v>
      </c>
      <c r="E8" s="59">
        <v>6565</v>
      </c>
      <c r="F8" s="60">
        <v>2736</v>
      </c>
      <c r="G8" s="59">
        <v>6255</v>
      </c>
      <c r="H8" s="59">
        <v>5919</v>
      </c>
      <c r="I8" s="9"/>
      <c r="J8" s="9"/>
      <c r="K8" s="10"/>
    </row>
    <row r="9" spans="1:26" ht="15.75" thickBot="1">
      <c r="A9" s="24" t="s">
        <v>33</v>
      </c>
      <c r="B9" s="23" t="s">
        <v>2</v>
      </c>
      <c r="C9" s="40">
        <v>1453</v>
      </c>
      <c r="D9" s="59">
        <v>1194</v>
      </c>
      <c r="E9" s="59">
        <v>1185</v>
      </c>
      <c r="F9" s="60">
        <v>1218</v>
      </c>
      <c r="G9" s="59">
        <v>1416</v>
      </c>
      <c r="H9" s="59">
        <v>1247</v>
      </c>
    </row>
    <row r="10" spans="1:26" ht="15.75" thickBot="1">
      <c r="A10" s="95" t="s">
        <v>12</v>
      </c>
      <c r="B10" s="96"/>
      <c r="C10" s="42">
        <f t="shared" ref="C10:H10" si="0">SUM(C6:C9)</f>
        <v>30030</v>
      </c>
      <c r="D10" s="42">
        <f t="shared" si="0"/>
        <v>27786</v>
      </c>
      <c r="E10" s="42">
        <f t="shared" si="0"/>
        <v>27021</v>
      </c>
      <c r="F10" s="42">
        <f t="shared" si="0"/>
        <v>18935</v>
      </c>
      <c r="G10" s="42">
        <f>SUM(G6:G9)</f>
        <v>25067</v>
      </c>
      <c r="H10" s="43">
        <f t="shared" si="0"/>
        <v>25692</v>
      </c>
      <c r="M10" s="9"/>
    </row>
    <row r="11" spans="1:26" ht="14.25" customHeight="1" thickBot="1">
      <c r="D11" s="9"/>
      <c r="E11" s="9"/>
      <c r="F11" s="9"/>
      <c r="G11" s="9"/>
      <c r="H11" s="9"/>
      <c r="I11" s="9"/>
      <c r="J11" s="9"/>
      <c r="K11" s="10"/>
      <c r="M11" s="9"/>
    </row>
    <row r="12" spans="1:26" ht="15.75" thickBot="1">
      <c r="A12" s="91" t="s">
        <v>46</v>
      </c>
      <c r="B12" s="92"/>
      <c r="C12" s="92"/>
      <c r="D12" s="93"/>
      <c r="E12" s="4"/>
      <c r="F12" s="4"/>
      <c r="G12" s="4"/>
      <c r="H12" s="4"/>
      <c r="I12" s="4"/>
      <c r="J12" s="4"/>
      <c r="K12" s="4"/>
      <c r="M12" s="9"/>
    </row>
    <row r="13" spans="1:26">
      <c r="A13" s="44" t="s">
        <v>50</v>
      </c>
      <c r="B13" s="88" t="s">
        <v>53</v>
      </c>
      <c r="C13" s="89"/>
      <c r="D13" s="26" t="s">
        <v>9</v>
      </c>
      <c r="L13" s="10"/>
    </row>
    <row r="14" spans="1:26" ht="15.75" thickBot="1">
      <c r="A14" s="35" t="e">
        <f>#REF!</f>
        <v>#REF!</v>
      </c>
      <c r="B14" s="80">
        <f>SUM(C10:H10)</f>
        <v>154531</v>
      </c>
      <c r="C14" s="81"/>
      <c r="D14" s="36" t="e">
        <f>B14/A14</f>
        <v>#REF!</v>
      </c>
    </row>
    <row r="15" spans="1:26" ht="15.75" thickBo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26" ht="15.75" thickBot="1">
      <c r="A16" s="85" t="s">
        <v>58</v>
      </c>
      <c r="B16" s="86"/>
      <c r="C16" s="86"/>
      <c r="D16" s="86"/>
      <c r="E16" s="86"/>
      <c r="F16" s="86"/>
      <c r="G16" s="86"/>
      <c r="H16" s="86"/>
      <c r="I16" s="86"/>
      <c r="J16" s="86"/>
      <c r="K16" s="87"/>
    </row>
    <row r="17" spans="1:13" ht="15.75" thickBo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3" ht="15.75" thickBot="1">
      <c r="A18" s="37" t="s">
        <v>35</v>
      </c>
      <c r="B18" s="29" t="s">
        <v>36</v>
      </c>
      <c r="C18" s="29" t="s">
        <v>23</v>
      </c>
      <c r="D18" s="29" t="s">
        <v>24</v>
      </c>
      <c r="E18" s="29" t="s">
        <v>25</v>
      </c>
      <c r="F18" s="29" t="s">
        <v>26</v>
      </c>
      <c r="G18" s="29" t="s">
        <v>27</v>
      </c>
      <c r="H18" s="30" t="s">
        <v>28</v>
      </c>
    </row>
    <row r="19" spans="1:13" ht="15.75" thickBot="1">
      <c r="A19" s="20" t="s">
        <v>13</v>
      </c>
      <c r="B19" s="12" t="s">
        <v>37</v>
      </c>
      <c r="C19" s="13">
        <v>81</v>
      </c>
      <c r="D19" s="60">
        <v>84</v>
      </c>
      <c r="E19" s="60">
        <v>95</v>
      </c>
      <c r="F19" s="60">
        <v>76</v>
      </c>
      <c r="G19" s="60">
        <v>102</v>
      </c>
      <c r="H19" s="60">
        <v>83</v>
      </c>
      <c r="J19" s="9"/>
      <c r="K19" s="18"/>
    </row>
    <row r="20" spans="1:13" ht="15.75" thickBot="1">
      <c r="A20" s="20" t="s">
        <v>56</v>
      </c>
      <c r="B20" s="12" t="s">
        <v>37</v>
      </c>
      <c r="C20" s="13">
        <v>8</v>
      </c>
      <c r="D20" s="60">
        <v>7</v>
      </c>
      <c r="E20" s="60">
        <v>11</v>
      </c>
      <c r="F20" s="60">
        <v>3</v>
      </c>
      <c r="G20" s="60">
        <v>15</v>
      </c>
      <c r="H20" s="60">
        <v>14</v>
      </c>
      <c r="J20" s="9"/>
      <c r="K20" s="18"/>
    </row>
    <row r="21" spans="1:13" ht="15.75" thickBot="1">
      <c r="A21" s="20" t="s">
        <v>10</v>
      </c>
      <c r="B21" s="12" t="s">
        <v>37</v>
      </c>
      <c r="C21" s="13">
        <v>167</v>
      </c>
      <c r="D21" s="60">
        <v>124</v>
      </c>
      <c r="E21" s="60">
        <v>156</v>
      </c>
      <c r="F21" s="60">
        <v>79</v>
      </c>
      <c r="G21" s="60">
        <v>107</v>
      </c>
      <c r="H21" s="60">
        <v>172</v>
      </c>
      <c r="J21" s="9"/>
      <c r="K21" s="18"/>
    </row>
    <row r="22" spans="1:13" ht="15.75" thickBot="1">
      <c r="A22" s="52" t="s">
        <v>10</v>
      </c>
      <c r="B22" s="23" t="s">
        <v>3</v>
      </c>
      <c r="C22" s="40">
        <v>151</v>
      </c>
      <c r="D22" s="60">
        <f>159+136</f>
        <v>295</v>
      </c>
      <c r="E22" s="60">
        <f>160+134</f>
        <v>294</v>
      </c>
      <c r="F22" s="60">
        <v>285</v>
      </c>
      <c r="G22" s="60">
        <f>176+146</f>
        <v>322</v>
      </c>
      <c r="H22" s="60">
        <f>128+172</f>
        <v>300</v>
      </c>
      <c r="J22" s="9"/>
      <c r="K22" s="18"/>
    </row>
    <row r="23" spans="1:13" ht="15.75" thickBot="1">
      <c r="A23" s="22" t="s">
        <v>15</v>
      </c>
      <c r="B23" s="23" t="s">
        <v>4</v>
      </c>
      <c r="C23" s="40">
        <v>164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</row>
    <row r="24" spans="1:13" ht="15.75" thickBot="1">
      <c r="A24" s="95" t="s">
        <v>12</v>
      </c>
      <c r="B24" s="96"/>
      <c r="C24" s="41">
        <f t="shared" ref="C24:H24" si="1">SUM(C19:C23)</f>
        <v>571</v>
      </c>
      <c r="D24" s="42">
        <f t="shared" si="1"/>
        <v>510</v>
      </c>
      <c r="E24" s="42">
        <f t="shared" si="1"/>
        <v>556</v>
      </c>
      <c r="F24" s="42">
        <f t="shared" si="1"/>
        <v>443</v>
      </c>
      <c r="G24" s="42">
        <f>SUM(G19:G23)</f>
        <v>546</v>
      </c>
      <c r="H24" s="43">
        <f t="shared" si="1"/>
        <v>569</v>
      </c>
      <c r="L24" s="17"/>
      <c r="M24" s="49">
        <f>SUM(C24:H24)</f>
        <v>3195</v>
      </c>
    </row>
    <row r="25" spans="1:13" s="2" customFormat="1" ht="15.75" customHeight="1" thickBot="1">
      <c r="C25" s="97"/>
      <c r="D25" s="98"/>
      <c r="E25" s="98"/>
      <c r="F25" s="98"/>
    </row>
    <row r="26" spans="1:13" s="2" customFormat="1" ht="15.75" customHeight="1" thickBot="1">
      <c r="A26" s="91" t="s">
        <v>47</v>
      </c>
      <c r="B26" s="92"/>
      <c r="C26" s="92"/>
      <c r="D26" s="93"/>
      <c r="E26" s="4"/>
      <c r="F26" s="4"/>
      <c r="G26" s="4"/>
      <c r="H26" s="4"/>
      <c r="I26" s="4"/>
      <c r="J26" s="4"/>
      <c r="K26" s="4"/>
    </row>
    <row r="27" spans="1:13" s="2" customFormat="1">
      <c r="A27" s="44" t="s">
        <v>51</v>
      </c>
      <c r="B27" s="88" t="s">
        <v>52</v>
      </c>
      <c r="C27" s="90"/>
      <c r="D27" s="26" t="s">
        <v>9</v>
      </c>
      <c r="E27" s="11"/>
      <c r="F27" s="11"/>
      <c r="G27" s="11"/>
      <c r="H27" s="11"/>
      <c r="I27" s="46"/>
      <c r="J27" s="11"/>
      <c r="K27" s="11"/>
      <c r="L27" s="11"/>
      <c r="M27" s="11"/>
    </row>
    <row r="28" spans="1:13" s="2" customFormat="1" ht="15.75" thickBot="1">
      <c r="A28" s="35" t="e">
        <f>#REF!</f>
        <v>#REF!</v>
      </c>
      <c r="B28" s="80">
        <f>SUM(C24:H24)</f>
        <v>3195</v>
      </c>
      <c r="C28" s="81"/>
      <c r="D28" s="45" t="e">
        <f>B28/A28</f>
        <v>#REF!</v>
      </c>
      <c r="L28" s="11"/>
      <c r="M28" s="11"/>
    </row>
    <row r="29" spans="1:13" s="2" customFormat="1">
      <c r="L29" s="11"/>
      <c r="M29" s="11"/>
    </row>
    <row r="30" spans="1:13" s="2" customFormat="1">
      <c r="L30" s="11"/>
      <c r="M30" s="11"/>
    </row>
    <row r="31" spans="1:13" s="11" customFormat="1"/>
    <row r="32" spans="1:13">
      <c r="A32" s="25"/>
      <c r="B32" s="25"/>
      <c r="C32" s="25"/>
      <c r="D32" s="25"/>
      <c r="E32" s="25"/>
      <c r="F32" s="25"/>
      <c r="G32" s="25"/>
      <c r="H32" s="25"/>
      <c r="I32" s="25"/>
      <c r="J32" s="11"/>
      <c r="K32" s="11"/>
    </row>
    <row r="33" spans="1:9">
      <c r="A33" s="2"/>
      <c r="B33" s="2"/>
      <c r="C33" s="2"/>
      <c r="D33" s="2"/>
      <c r="E33" s="2"/>
      <c r="F33" s="2"/>
      <c r="G33" s="2"/>
      <c r="H33" s="25"/>
      <c r="I33" s="25"/>
    </row>
    <row r="34" spans="1:9">
      <c r="A34" s="2"/>
      <c r="B34" s="7"/>
      <c r="C34" s="7"/>
      <c r="D34" s="7"/>
      <c r="E34" s="7"/>
      <c r="F34" s="7"/>
      <c r="G34" s="7"/>
      <c r="H34" s="25"/>
      <c r="I34" s="25"/>
    </row>
    <row r="35" spans="1:9">
      <c r="H35" s="25"/>
      <c r="I35" s="25"/>
    </row>
    <row r="36" spans="1:9">
      <c r="A36" s="2"/>
      <c r="B36" s="2"/>
      <c r="C36" s="2"/>
      <c r="D36" s="2"/>
      <c r="E36" s="2"/>
      <c r="F36" s="2"/>
      <c r="G36" s="2"/>
      <c r="H36" s="25"/>
    </row>
    <row r="37" spans="1:9">
      <c r="A37" s="2"/>
      <c r="B37" s="2"/>
      <c r="C37" s="2"/>
      <c r="D37" s="2"/>
      <c r="E37" s="2"/>
      <c r="F37" s="2"/>
      <c r="G37" s="2"/>
      <c r="H37" s="25"/>
    </row>
    <row r="38" spans="1:9">
      <c r="A38" s="25"/>
      <c r="B38" s="25"/>
      <c r="C38" s="25"/>
      <c r="D38" s="25"/>
      <c r="E38" s="25"/>
      <c r="F38" s="25"/>
      <c r="G38" s="25"/>
      <c r="H38" s="25"/>
    </row>
    <row r="39" spans="1:9">
      <c r="A39" s="25"/>
      <c r="B39" s="25"/>
      <c r="C39" s="25"/>
      <c r="D39" s="25"/>
      <c r="E39" s="25"/>
      <c r="F39" s="25"/>
      <c r="G39" s="25"/>
      <c r="H39" s="25"/>
    </row>
  </sheetData>
  <customSheetViews>
    <customSheetView guid="{735276B6-8B53-4447-B7C2-CBEDAEBC1390}" scale="85" showPageBreaks="1" printArea="1" view="pageLayout" topLeftCell="A17">
      <selection activeCell="I26" sqref="I26"/>
      <pageMargins left="0.62992125984251968" right="0.74803149606299213" top="1.1417322834645669" bottom="0.74803149606299213" header="0.31496062992125984" footer="0.31496062992125984"/>
      <pageSetup paperSize="9" scale="75" orientation="landscape" horizontalDpi="4294967294" verticalDpi="0" r:id="rId1"/>
      <headerFooter>
        <oddHeader>&amp;L&amp;G&amp;CSPDM - ASSOCIAÇÃO PAULISTA PARA O DESENVOLVIMENTO DA MEDICINA&amp;R&amp;G</oddHeader>
        <oddFooter>&amp;R1</oddFooter>
      </headerFooter>
    </customSheetView>
  </customSheetViews>
  <mergeCells count="12">
    <mergeCell ref="B28:C28"/>
    <mergeCell ref="A3:K3"/>
    <mergeCell ref="A16:K16"/>
    <mergeCell ref="B13:C13"/>
    <mergeCell ref="B14:C14"/>
    <mergeCell ref="B27:C27"/>
    <mergeCell ref="A26:D26"/>
    <mergeCell ref="A12:D12"/>
    <mergeCell ref="I4:K4"/>
    <mergeCell ref="A10:B10"/>
    <mergeCell ref="A24:B24"/>
    <mergeCell ref="C25:F25"/>
  </mergeCells>
  <printOptions horizontalCentered="1" verticalCentered="1"/>
  <pageMargins left="0" right="0" top="0.59055118110236227" bottom="0" header="0" footer="0.31496062992125984"/>
  <pageSetup paperSize="9" scale="84" orientation="landscape" horizontalDpi="4294967294" r:id="rId2"/>
  <headerFooter>
    <oddHeader>&amp;L&amp;G&amp;CSPDM - ASSOCIAÇÃO PAULISTA PARA O DESENVOLVIMENTO DA MEDICINA&amp;R&amp;G</oddHeader>
    <oddFooter>&amp;R1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Z42"/>
  <sheetViews>
    <sheetView view="pageBreakPreview" topLeftCell="A22" zoomScaleNormal="100" zoomScaleSheetLayoutView="100" zoomScalePageLayoutView="80" workbookViewId="0">
      <selection activeCell="F46" sqref="F46"/>
    </sheetView>
  </sheetViews>
  <sheetFormatPr defaultRowHeight="15"/>
  <cols>
    <col min="1" max="1" width="26.5703125" style="6" bestFit="1" customWidth="1"/>
    <col min="2" max="2" width="19.5703125" style="6" customWidth="1"/>
    <col min="3" max="3" width="8.7109375" style="6" customWidth="1"/>
    <col min="4" max="4" width="12.5703125" style="6" bestFit="1" customWidth="1"/>
    <col min="5" max="5" width="13.140625" style="6" customWidth="1"/>
    <col min="6" max="8" width="12.140625" style="6" bestFit="1" customWidth="1"/>
    <col min="9" max="10" width="18.42578125" style="6" customWidth="1"/>
    <col min="11" max="11" width="11" style="6" customWidth="1"/>
    <col min="12" max="12" width="11.5703125" style="6" bestFit="1" customWidth="1"/>
    <col min="13" max="13" width="13.140625" style="6" bestFit="1" customWidth="1"/>
    <col min="14" max="14" width="12.5703125" style="6" bestFit="1" customWidth="1"/>
    <col min="15" max="15" width="8.28515625" style="6" customWidth="1"/>
    <col min="16" max="16" width="7.5703125" style="6" customWidth="1"/>
    <col min="17" max="17" width="4.42578125" style="6" customWidth="1"/>
    <col min="18" max="18" width="8.28515625" style="6" customWidth="1"/>
    <col min="19" max="19" width="7.5703125" style="6" customWidth="1"/>
    <col min="20" max="20" width="4.42578125" style="6" customWidth="1"/>
    <col min="21" max="21" width="8.28515625" style="6" customWidth="1"/>
    <col min="22" max="22" width="7.5703125" style="6" customWidth="1"/>
    <col min="23" max="23" width="4.42578125" style="6" customWidth="1"/>
    <col min="24" max="25" width="9.140625" style="6"/>
    <col min="26" max="26" width="4.7109375" style="6" bestFit="1" customWidth="1"/>
    <col min="27" max="16384" width="9.140625" style="6"/>
  </cols>
  <sheetData>
    <row r="1" spans="1:26">
      <c r="A1" s="15" t="s">
        <v>45</v>
      </c>
      <c r="B1" s="15"/>
      <c r="C1" s="15"/>
      <c r="D1" s="15"/>
      <c r="E1" s="15"/>
      <c r="F1" s="15"/>
      <c r="G1" s="15"/>
      <c r="H1" s="15"/>
      <c r="I1" s="15"/>
      <c r="J1" s="15"/>
      <c r="K1" s="15" t="e">
        <f>#REF!</f>
        <v>#REF!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s="16" customFormat="1" ht="15.75" thickBot="1"/>
    <row r="3" spans="1:26" ht="15.75" thickBot="1">
      <c r="A3" s="82" t="s">
        <v>38</v>
      </c>
      <c r="B3" s="83"/>
      <c r="C3" s="83"/>
      <c r="D3" s="83"/>
      <c r="E3" s="83"/>
      <c r="F3" s="83"/>
      <c r="G3" s="83"/>
      <c r="H3" s="83"/>
      <c r="I3" s="83"/>
      <c r="J3" s="83"/>
      <c r="K3" s="84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6" ht="15.75" thickBot="1">
      <c r="A4" s="5"/>
      <c r="B4" s="8"/>
      <c r="C4" s="8"/>
      <c r="D4" s="8"/>
      <c r="E4" s="8"/>
      <c r="F4" s="8"/>
      <c r="G4" s="8"/>
      <c r="H4" s="8"/>
      <c r="I4" s="94"/>
      <c r="J4" s="94"/>
      <c r="K4" s="94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6">
      <c r="A5" s="37" t="s">
        <v>35</v>
      </c>
      <c r="B5" s="29" t="s">
        <v>36</v>
      </c>
      <c r="C5" s="29" t="s">
        <v>34</v>
      </c>
      <c r="D5" s="29" t="s">
        <v>40</v>
      </c>
      <c r="E5" s="29" t="s">
        <v>41</v>
      </c>
      <c r="F5" s="29" t="s">
        <v>42</v>
      </c>
      <c r="G5" s="29" t="s">
        <v>43</v>
      </c>
      <c r="H5" s="30" t="s">
        <v>44</v>
      </c>
    </row>
    <row r="6" spans="1:26">
      <c r="A6" s="21" t="s">
        <v>29</v>
      </c>
      <c r="B6" s="12" t="s">
        <v>31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9"/>
      <c r="J6" s="9"/>
      <c r="K6" s="10"/>
    </row>
    <row r="7" spans="1:26">
      <c r="A7" s="21" t="s">
        <v>11</v>
      </c>
      <c r="B7" s="12" t="s">
        <v>2</v>
      </c>
      <c r="C7" s="13" t="e">
        <f>#REF!</f>
        <v>#REF!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9"/>
      <c r="J7" s="9"/>
      <c r="K7" s="10"/>
    </row>
    <row r="8" spans="1:26">
      <c r="A8" s="21" t="s">
        <v>15</v>
      </c>
      <c r="B8" s="12" t="s">
        <v>32</v>
      </c>
      <c r="C8" s="13">
        <v>0</v>
      </c>
      <c r="D8" s="13">
        <v>0</v>
      </c>
      <c r="E8" s="13">
        <v>0</v>
      </c>
      <c r="F8" s="13">
        <v>0</v>
      </c>
      <c r="G8" s="14">
        <v>0</v>
      </c>
      <c r="H8" s="13">
        <v>0</v>
      </c>
      <c r="I8" s="9"/>
      <c r="J8" s="9"/>
      <c r="K8" s="10"/>
    </row>
    <row r="9" spans="1:26" ht="15.75" thickBot="1">
      <c r="A9" s="24" t="s">
        <v>33</v>
      </c>
      <c r="B9" s="23" t="s">
        <v>2</v>
      </c>
      <c r="C9" s="13" t="e">
        <f>#REF!</f>
        <v>#REF!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</row>
    <row r="10" spans="1:26" ht="15.75" thickBot="1">
      <c r="A10" s="95" t="s">
        <v>12</v>
      </c>
      <c r="B10" s="96"/>
      <c r="C10" s="31" t="e">
        <f t="shared" ref="C10:G10" si="0">SUM(C6:C9)</f>
        <v>#REF!</v>
      </c>
      <c r="D10" s="32">
        <f t="shared" si="0"/>
        <v>0</v>
      </c>
      <c r="E10" s="32">
        <f t="shared" si="0"/>
        <v>0</v>
      </c>
      <c r="F10" s="32">
        <f t="shared" si="0"/>
        <v>0</v>
      </c>
      <c r="G10" s="32">
        <f t="shared" si="0"/>
        <v>0</v>
      </c>
      <c r="H10" s="33">
        <f>SUM(H6:H9)</f>
        <v>0</v>
      </c>
      <c r="M10" s="9"/>
    </row>
    <row r="11" spans="1:26" ht="15.75" thickBot="1">
      <c r="D11" s="9"/>
      <c r="E11" s="9"/>
      <c r="F11" s="9"/>
      <c r="G11" s="9"/>
      <c r="H11" s="9"/>
      <c r="I11" s="9"/>
      <c r="J11" s="9"/>
      <c r="K11" s="10"/>
      <c r="M11" s="9"/>
      <c r="N11" s="9"/>
    </row>
    <row r="12" spans="1:26" ht="15.75" thickBot="1">
      <c r="A12" s="91" t="s">
        <v>48</v>
      </c>
      <c r="B12" s="92"/>
      <c r="C12" s="92"/>
      <c r="D12" s="93"/>
      <c r="E12" s="4"/>
      <c r="F12" s="4"/>
      <c r="G12" s="4"/>
      <c r="H12" s="4"/>
      <c r="I12" s="4"/>
      <c r="J12" s="4"/>
      <c r="K12" s="4"/>
      <c r="M12" s="9"/>
    </row>
    <row r="13" spans="1:26">
      <c r="A13" s="34" t="s">
        <v>54</v>
      </c>
      <c r="B13" s="88" t="s">
        <v>55</v>
      </c>
      <c r="C13" s="90"/>
      <c r="D13" s="26" t="s">
        <v>9</v>
      </c>
      <c r="L13" s="10"/>
    </row>
    <row r="14" spans="1:26" ht="15.75" thickBot="1">
      <c r="A14" s="35" t="e">
        <f>#REF!</f>
        <v>#REF!</v>
      </c>
      <c r="B14" s="80" t="e">
        <f>SUM(C10:H10)</f>
        <v>#REF!</v>
      </c>
      <c r="C14" s="81"/>
      <c r="D14" s="36" t="e">
        <f>B14/A14</f>
        <v>#REF!</v>
      </c>
    </row>
    <row r="15" spans="1:26" ht="15.75" thickBot="1">
      <c r="A15" s="9"/>
      <c r="B15" s="9"/>
      <c r="C15" s="10"/>
    </row>
    <row r="16" spans="1:26" ht="15.75" thickBot="1">
      <c r="A16" s="85" t="s">
        <v>39</v>
      </c>
      <c r="B16" s="86"/>
      <c r="C16" s="86"/>
      <c r="D16" s="86"/>
      <c r="E16" s="86"/>
      <c r="F16" s="86"/>
      <c r="G16" s="86"/>
      <c r="H16" s="86"/>
      <c r="I16" s="86"/>
      <c r="J16" s="86"/>
      <c r="K16" s="87"/>
    </row>
    <row r="17" spans="1:14" ht="15.75" thickBo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4">
      <c r="A18" s="37" t="s">
        <v>35</v>
      </c>
      <c r="B18" s="29" t="s">
        <v>36</v>
      </c>
      <c r="C18" s="29" t="s">
        <v>34</v>
      </c>
      <c r="D18" s="29" t="s">
        <v>40</v>
      </c>
      <c r="E18" s="29" t="s">
        <v>41</v>
      </c>
      <c r="F18" s="29" t="s">
        <v>42</v>
      </c>
      <c r="G18" s="29" t="s">
        <v>43</v>
      </c>
      <c r="H18" s="30" t="s">
        <v>44</v>
      </c>
    </row>
    <row r="19" spans="1:14">
      <c r="A19" s="20" t="s">
        <v>13</v>
      </c>
      <c r="B19" s="12" t="s">
        <v>37</v>
      </c>
      <c r="C19" s="13" t="e">
        <f>#REF!</f>
        <v>#REF!</v>
      </c>
      <c r="D19" s="13" t="e">
        <f>#REF!</f>
        <v>#REF!</v>
      </c>
      <c r="E19" s="13">
        <v>0</v>
      </c>
      <c r="F19" s="13">
        <v>0</v>
      </c>
      <c r="G19" s="47">
        <v>0</v>
      </c>
      <c r="H19" s="13">
        <v>0</v>
      </c>
      <c r="J19" s="9"/>
      <c r="K19" s="18"/>
    </row>
    <row r="20" spans="1:14">
      <c r="A20" s="20" t="s">
        <v>14</v>
      </c>
      <c r="B20" s="12" t="s">
        <v>37</v>
      </c>
      <c r="C20" s="13" t="e">
        <f>#REF!</f>
        <v>#REF!</v>
      </c>
      <c r="D20" s="13" t="e">
        <f>#REF!</f>
        <v>#REF!</v>
      </c>
      <c r="E20" s="13">
        <v>0</v>
      </c>
      <c r="F20" s="13">
        <v>0</v>
      </c>
      <c r="G20" s="47">
        <v>0</v>
      </c>
      <c r="H20" s="13">
        <v>0</v>
      </c>
      <c r="J20" s="9"/>
      <c r="K20" s="18"/>
    </row>
    <row r="21" spans="1:14">
      <c r="A21" s="20" t="s">
        <v>10</v>
      </c>
      <c r="B21" s="12" t="s">
        <v>37</v>
      </c>
      <c r="C21" s="13" t="e">
        <f>#REF!</f>
        <v>#REF!</v>
      </c>
      <c r="D21" s="13" t="e">
        <f>#REF!</f>
        <v>#REF!</v>
      </c>
      <c r="E21" s="13">
        <v>0</v>
      </c>
      <c r="F21" s="13">
        <v>0</v>
      </c>
      <c r="G21" s="47">
        <v>0</v>
      </c>
      <c r="H21" s="13">
        <v>0</v>
      </c>
      <c r="J21" s="9"/>
      <c r="K21" s="18"/>
    </row>
    <row r="22" spans="1:14">
      <c r="A22" s="52" t="s">
        <v>10</v>
      </c>
      <c r="B22" s="23" t="s">
        <v>3</v>
      </c>
      <c r="C22" s="13">
        <v>0</v>
      </c>
      <c r="D22" s="13">
        <v>0</v>
      </c>
      <c r="E22" s="13">
        <v>0</v>
      </c>
      <c r="F22" s="13">
        <v>0</v>
      </c>
      <c r="G22" s="53">
        <v>0</v>
      </c>
      <c r="H22" s="13">
        <v>0</v>
      </c>
      <c r="J22" s="9"/>
      <c r="K22" s="18"/>
    </row>
    <row r="23" spans="1:14" ht="15.75" thickBot="1">
      <c r="A23" s="22" t="s">
        <v>15</v>
      </c>
      <c r="B23" s="23" t="s">
        <v>4</v>
      </c>
      <c r="C23" s="13" t="e">
        <f>#REF!</f>
        <v>#REF!</v>
      </c>
      <c r="D23" s="13" t="e">
        <f>#REF!</f>
        <v>#REF!</v>
      </c>
      <c r="E23" s="13">
        <v>0</v>
      </c>
      <c r="F23" s="13">
        <v>0</v>
      </c>
      <c r="G23" s="48">
        <v>0</v>
      </c>
      <c r="H23" s="13">
        <v>0</v>
      </c>
    </row>
    <row r="24" spans="1:14" ht="15.75" thickBot="1">
      <c r="A24" s="95" t="s">
        <v>12</v>
      </c>
      <c r="B24" s="96"/>
      <c r="C24" s="31" t="e">
        <f t="shared" ref="C24:H24" si="1">SUM(C19:C23)</f>
        <v>#REF!</v>
      </c>
      <c r="D24" s="32" t="e">
        <f t="shared" si="1"/>
        <v>#REF!</v>
      </c>
      <c r="E24" s="32">
        <f t="shared" si="1"/>
        <v>0</v>
      </c>
      <c r="F24" s="32">
        <f t="shared" si="1"/>
        <v>0</v>
      </c>
      <c r="G24" s="32">
        <f t="shared" si="1"/>
        <v>0</v>
      </c>
      <c r="H24" s="33">
        <f t="shared" si="1"/>
        <v>0</v>
      </c>
    </row>
    <row r="25" spans="1:14" s="2" customFormat="1" ht="15.75" thickBot="1">
      <c r="N25" s="7"/>
    </row>
    <row r="26" spans="1:14" s="2" customFormat="1" ht="15.75" thickBot="1">
      <c r="A26" s="99" t="s">
        <v>49</v>
      </c>
      <c r="B26" s="100"/>
      <c r="C26" s="100"/>
      <c r="D26" s="101"/>
      <c r="E26" s="4"/>
      <c r="F26" s="4"/>
      <c r="G26" s="4"/>
      <c r="H26" s="4"/>
      <c r="I26" s="4"/>
      <c r="J26" s="4"/>
      <c r="K26" s="4"/>
    </row>
    <row r="27" spans="1:14" s="2" customFormat="1">
      <c r="A27" s="34" t="s">
        <v>54</v>
      </c>
      <c r="B27" s="38" t="s">
        <v>55</v>
      </c>
      <c r="C27" s="39"/>
      <c r="D27" s="26" t="s">
        <v>9</v>
      </c>
      <c r="E27" s="6"/>
      <c r="F27" s="6"/>
      <c r="G27" s="17"/>
      <c r="H27" s="6"/>
      <c r="I27" s="6"/>
      <c r="J27" s="9"/>
    </row>
    <row r="28" spans="1:14" s="2" customFormat="1" ht="15.75" thickBot="1">
      <c r="A28" s="50" t="e">
        <f>#REF!</f>
        <v>#REF!</v>
      </c>
      <c r="B28" s="80" t="e">
        <f>SUM(C24:H24)</f>
        <v>#REF!</v>
      </c>
      <c r="C28" s="81"/>
      <c r="D28" s="36" t="e">
        <f>B28/A28</f>
        <v>#REF!</v>
      </c>
    </row>
    <row r="29" spans="1:14" s="2" customFormat="1"/>
    <row r="30" spans="1:14" s="2" customFormat="1">
      <c r="K30" s="2">
        <v>457</v>
      </c>
    </row>
    <row r="31" spans="1:14" s="11" customFormat="1"/>
    <row r="32" spans="1:14">
      <c r="A32" s="2"/>
      <c r="B32" s="2"/>
      <c r="C32" s="2"/>
      <c r="D32" s="2"/>
      <c r="E32" s="2"/>
      <c r="F32" s="2"/>
      <c r="G32" s="2"/>
      <c r="H32" s="27"/>
      <c r="I32" s="27"/>
      <c r="J32" s="27"/>
    </row>
    <row r="33" spans="1:10">
      <c r="A33" s="2"/>
      <c r="B33" s="2"/>
      <c r="C33" s="2"/>
      <c r="D33" s="2"/>
      <c r="E33" s="2"/>
      <c r="F33" s="2"/>
      <c r="G33" s="2"/>
      <c r="H33" s="27"/>
      <c r="I33" s="27"/>
      <c r="J33" s="27"/>
    </row>
    <row r="34" spans="1:10">
      <c r="A34" s="2"/>
      <c r="B34" s="7"/>
      <c r="C34" s="7"/>
      <c r="D34" s="7"/>
      <c r="E34" s="7"/>
      <c r="F34" s="7"/>
      <c r="G34" s="7"/>
      <c r="H34" s="27"/>
      <c r="I34" s="27"/>
      <c r="J34" s="27"/>
    </row>
    <row r="35" spans="1:10">
      <c r="A35" s="2"/>
      <c r="B35" s="2"/>
      <c r="C35" s="2"/>
      <c r="D35" s="2"/>
      <c r="E35" s="2"/>
      <c r="F35" s="2"/>
      <c r="G35" s="2"/>
      <c r="H35" s="27"/>
      <c r="I35" s="27"/>
      <c r="J35" s="27"/>
    </row>
    <row r="36" spans="1:10">
      <c r="A36" s="2"/>
      <c r="B36" s="2"/>
      <c r="C36" s="2"/>
      <c r="D36" s="2"/>
      <c r="E36" s="2"/>
      <c r="F36" s="2"/>
      <c r="G36" s="2"/>
      <c r="H36" s="27"/>
      <c r="I36" s="27"/>
      <c r="J36" s="27"/>
    </row>
    <row r="37" spans="1:10">
      <c r="A37" s="2"/>
      <c r="B37" s="7"/>
      <c r="C37" s="7"/>
      <c r="D37" s="7"/>
      <c r="E37" s="7"/>
      <c r="F37" s="7"/>
      <c r="G37" s="7"/>
      <c r="H37" s="28"/>
      <c r="I37" s="28"/>
      <c r="J37" s="27"/>
    </row>
    <row r="38" spans="1:10">
      <c r="A38" s="2"/>
      <c r="B38" s="2"/>
      <c r="C38" s="2"/>
      <c r="D38" s="2"/>
      <c r="E38" s="2"/>
      <c r="F38" s="2"/>
      <c r="G38" s="2"/>
      <c r="H38" s="27"/>
      <c r="I38" s="27"/>
      <c r="J38" s="27"/>
    </row>
    <row r="39" spans="1:10">
      <c r="A39" s="27"/>
      <c r="B39" s="27"/>
      <c r="C39" s="27"/>
      <c r="D39" s="27"/>
      <c r="E39" s="27"/>
      <c r="F39" s="27"/>
      <c r="G39" s="27"/>
      <c r="H39" s="27"/>
      <c r="I39" s="27"/>
      <c r="J39" s="27"/>
    </row>
    <row r="40" spans="1:10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10">
      <c r="A41" s="27"/>
      <c r="B41" s="27"/>
      <c r="C41" s="27"/>
      <c r="D41" s="27"/>
      <c r="E41" s="27"/>
      <c r="F41" s="27"/>
      <c r="G41" s="27"/>
      <c r="H41" s="27"/>
      <c r="I41" s="27"/>
      <c r="J41" s="27"/>
    </row>
    <row r="42" spans="1:10">
      <c r="A42" s="27"/>
      <c r="B42" s="27"/>
      <c r="C42" s="27"/>
      <c r="D42" s="27"/>
      <c r="E42" s="27"/>
      <c r="F42" s="27"/>
      <c r="G42" s="27"/>
      <c r="H42" s="27"/>
      <c r="I42" s="27"/>
      <c r="J42" s="27"/>
    </row>
  </sheetData>
  <customSheetViews>
    <customSheetView guid="{735276B6-8B53-4447-B7C2-CBEDAEBC1390}" showPageBreaks="1" printArea="1" view="pageLayout" topLeftCell="A40">
      <selection sqref="A1:L43"/>
      <pageMargins left="0.65625" right="1.2906249999999999" top="1.3854166666666667" bottom="0.78740157480314965" header="0.31496062992125984" footer="0.31496062992125984"/>
      <pageSetup paperSize="9" scale="70" orientation="landscape" horizontalDpi="4294967294" verticalDpi="0" r:id="rId1"/>
      <headerFooter>
        <oddHeader>&amp;L&amp;G&amp;CSPDM - ASSOCIAÇÃO PAULISTA PARA O DESENVOLVIMENTO DA MEDICINA&amp;R&amp;G</oddHeader>
        <oddFooter>&amp;R1.1</oddFooter>
      </headerFooter>
    </customSheetView>
  </customSheetViews>
  <mergeCells count="10">
    <mergeCell ref="A26:D26"/>
    <mergeCell ref="B28:C28"/>
    <mergeCell ref="A12:D12"/>
    <mergeCell ref="A3:K3"/>
    <mergeCell ref="I4:K4"/>
    <mergeCell ref="A10:B10"/>
    <mergeCell ref="A16:K16"/>
    <mergeCell ref="A24:B24"/>
    <mergeCell ref="B14:C14"/>
    <mergeCell ref="B13:C13"/>
  </mergeCells>
  <printOptions verticalCentered="1"/>
  <pageMargins left="0.78740157480314965" right="0" top="0.86614173228346458" bottom="0.19685039370078741" header="0.11811023622047245" footer="0.31496062992125984"/>
  <pageSetup paperSize="9" scale="79" orientation="landscape" horizontalDpi="4294967294" r:id="rId2"/>
  <headerFooter>
    <oddHeader>&amp;L&amp;G&amp;CSPDM - ASSOCIAÇÃO PAULISTA PARA O DESENVOLVIMENTO DA MEDICINA&amp;R&amp;G</oddHeader>
    <oddFooter>&amp;R1.1</oddFoot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0BCD3-10C2-433B-9BC2-1BF5A3431F7D}">
  <sheetPr>
    <pageSetUpPr fitToPage="1"/>
  </sheetPr>
  <dimension ref="A2:Q34"/>
  <sheetViews>
    <sheetView showGridLines="0" tabSelected="1" view="pageBreakPreview" topLeftCell="A24" zoomScaleNormal="100" zoomScaleSheetLayoutView="100" workbookViewId="0">
      <selection activeCell="L33" sqref="L33"/>
    </sheetView>
  </sheetViews>
  <sheetFormatPr defaultRowHeight="15"/>
  <cols>
    <col min="1" max="1" width="38.85546875" customWidth="1"/>
    <col min="2" max="2" width="13.7109375" style="3" customWidth="1"/>
    <col min="3" max="3" width="7.42578125" style="3" bestFit="1" customWidth="1"/>
    <col min="4" max="4" width="9.5703125" style="3" bestFit="1" customWidth="1"/>
    <col min="5" max="5" width="6.42578125" style="3" bestFit="1" customWidth="1"/>
    <col min="6" max="6" width="6.5703125" style="3" bestFit="1" customWidth="1"/>
    <col min="7" max="7" width="6.5703125" style="3" customWidth="1"/>
    <col min="8" max="8" width="6.28515625" style="3" bestFit="1" customWidth="1"/>
    <col min="9" max="9" width="6.5703125" style="3" bestFit="1" customWidth="1"/>
    <col min="10" max="10" width="7.140625" style="3" bestFit="1" customWidth="1"/>
    <col min="11" max="11" width="9.7109375" style="3" bestFit="1" customWidth="1"/>
    <col min="12" max="12" width="8.42578125" style="3" bestFit="1" customWidth="1"/>
    <col min="13" max="13" width="10.42578125" style="3" bestFit="1" customWidth="1"/>
    <col min="14" max="14" width="10.140625" style="3" bestFit="1" customWidth="1"/>
    <col min="15" max="15" width="8.140625" style="3" bestFit="1" customWidth="1"/>
    <col min="16" max="16" width="7.85546875" style="3" customWidth="1"/>
    <col min="17" max="17" width="9" style="3" customWidth="1"/>
  </cols>
  <sheetData>
    <row r="2" spans="1:17" ht="15" customHeight="1">
      <c r="A2" s="119" t="s">
        <v>61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7" ht="1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1:17" ht="15" customHeight="1">
      <c r="A4" s="120" t="s">
        <v>62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7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</row>
    <row r="6" spans="1:17" ht="15" customHeight="1" thickBot="1">
      <c r="A6" s="121"/>
      <c r="B6" s="121"/>
      <c r="C6" s="121"/>
      <c r="D6" s="121"/>
    </row>
    <row r="7" spans="1:17" ht="20.100000000000001" customHeight="1" thickBot="1">
      <c r="A7" s="54" t="s">
        <v>59</v>
      </c>
      <c r="O7" s="122">
        <v>2021</v>
      </c>
      <c r="P7" s="123"/>
      <c r="Q7" s="124"/>
    </row>
    <row r="8" spans="1:17" ht="20.100000000000001" customHeight="1" thickBot="1">
      <c r="A8" s="105"/>
      <c r="B8" s="107" t="s">
        <v>63</v>
      </c>
      <c r="C8" s="55" t="s">
        <v>5</v>
      </c>
      <c r="D8" s="75" t="s">
        <v>6</v>
      </c>
      <c r="E8" s="75" t="s">
        <v>0</v>
      </c>
      <c r="F8" s="55" t="s">
        <v>7</v>
      </c>
      <c r="G8" s="55" t="s">
        <v>8</v>
      </c>
      <c r="H8" s="55" t="s">
        <v>16</v>
      </c>
      <c r="I8" s="55" t="s">
        <v>17</v>
      </c>
      <c r="J8" s="55" t="s">
        <v>18</v>
      </c>
      <c r="K8" s="55" t="s">
        <v>19</v>
      </c>
      <c r="L8" s="55" t="s">
        <v>20</v>
      </c>
      <c r="M8" s="55" t="s">
        <v>21</v>
      </c>
      <c r="N8" s="79" t="s">
        <v>22</v>
      </c>
      <c r="O8" s="109" t="s">
        <v>64</v>
      </c>
      <c r="P8" s="110"/>
      <c r="Q8" s="111"/>
    </row>
    <row r="9" spans="1:17" ht="27.75" customHeight="1" thickBot="1">
      <c r="A9" s="106"/>
      <c r="B9" s="108"/>
      <c r="C9" s="56" t="s">
        <v>65</v>
      </c>
      <c r="D9" s="56" t="s">
        <v>65</v>
      </c>
      <c r="E9" s="56" t="s">
        <v>65</v>
      </c>
      <c r="F9" s="56" t="s">
        <v>65</v>
      </c>
      <c r="G9" s="56" t="s">
        <v>65</v>
      </c>
      <c r="H9" s="56" t="s">
        <v>65</v>
      </c>
      <c r="I9" s="56" t="s">
        <v>65</v>
      </c>
      <c r="J9" s="56" t="s">
        <v>65</v>
      </c>
      <c r="K9" s="56" t="s">
        <v>65</v>
      </c>
      <c r="L9" s="56" t="s">
        <v>65</v>
      </c>
      <c r="M9" s="56" t="s">
        <v>65</v>
      </c>
      <c r="N9" s="56" t="s">
        <v>65</v>
      </c>
      <c r="O9" s="116" t="s">
        <v>65</v>
      </c>
      <c r="P9" s="117"/>
      <c r="Q9" s="118"/>
    </row>
    <row r="10" spans="1:17" ht="20.100000000000001" customHeight="1" thickBot="1">
      <c r="A10" s="57" t="s">
        <v>10</v>
      </c>
      <c r="B10" s="58"/>
      <c r="C10" s="59">
        <v>18829</v>
      </c>
      <c r="D10" s="59">
        <v>17505</v>
      </c>
      <c r="E10" s="59">
        <v>13874</v>
      </c>
      <c r="F10" s="59">
        <v>9935</v>
      </c>
      <c r="G10" s="59">
        <v>15102</v>
      </c>
      <c r="H10" s="59">
        <v>16391</v>
      </c>
      <c r="I10" s="59">
        <v>15709</v>
      </c>
      <c r="J10" s="60">
        <v>17561</v>
      </c>
      <c r="K10" s="60">
        <f>5457+12154</f>
        <v>17611</v>
      </c>
      <c r="L10" s="60">
        <v>17748</v>
      </c>
      <c r="M10" s="59">
        <v>17606</v>
      </c>
      <c r="N10" s="125">
        <v>28419</v>
      </c>
      <c r="O10" s="112">
        <f>SUM(C10:N10)</f>
        <v>206290</v>
      </c>
      <c r="P10" s="113"/>
      <c r="Q10" s="114"/>
    </row>
    <row r="11" spans="1:17" ht="20.100000000000001" customHeight="1" thickBot="1">
      <c r="A11" s="57" t="s">
        <v>11</v>
      </c>
      <c r="B11" s="61"/>
      <c r="C11" s="59">
        <v>2329</v>
      </c>
      <c r="D11" s="59">
        <v>2079</v>
      </c>
      <c r="E11" s="59">
        <v>2106</v>
      </c>
      <c r="F11" s="59">
        <v>1914</v>
      </c>
      <c r="G11" s="59">
        <v>2294</v>
      </c>
      <c r="H11" s="59">
        <v>2135</v>
      </c>
      <c r="I11" s="59">
        <v>2341</v>
      </c>
      <c r="J11" s="60">
        <v>2393</v>
      </c>
      <c r="K11" s="60">
        <v>2423</v>
      </c>
      <c r="L11" s="60">
        <v>2306</v>
      </c>
      <c r="M11" s="59">
        <v>3861</v>
      </c>
      <c r="N11" s="125">
        <v>3347</v>
      </c>
      <c r="O11" s="112">
        <f t="shared" ref="O11:O13" si="0">SUM(C11:N11)</f>
        <v>29528</v>
      </c>
      <c r="P11" s="113"/>
      <c r="Q11" s="114"/>
    </row>
    <row r="12" spans="1:17" ht="20.100000000000001" customHeight="1" thickBot="1">
      <c r="A12" s="57" t="s">
        <v>15</v>
      </c>
      <c r="B12" s="58"/>
      <c r="C12" s="59">
        <v>7419</v>
      </c>
      <c r="D12" s="59">
        <v>7008</v>
      </c>
      <c r="E12" s="59">
        <v>6565</v>
      </c>
      <c r="F12" s="59">
        <v>5176</v>
      </c>
      <c r="G12" s="59">
        <v>6255</v>
      </c>
      <c r="H12" s="59">
        <v>5919</v>
      </c>
      <c r="I12" s="59">
        <v>7267</v>
      </c>
      <c r="J12" s="60">
        <v>9534</v>
      </c>
      <c r="K12" s="60">
        <v>10807</v>
      </c>
      <c r="L12" s="60">
        <v>9496</v>
      </c>
      <c r="M12" s="59">
        <v>9767</v>
      </c>
      <c r="N12" s="125">
        <v>12526</v>
      </c>
      <c r="O12" s="112">
        <f t="shared" si="0"/>
        <v>97739</v>
      </c>
      <c r="P12" s="113"/>
      <c r="Q12" s="114"/>
    </row>
    <row r="13" spans="1:17" ht="20.100000000000001" customHeight="1" thickBot="1">
      <c r="A13" s="57" t="s">
        <v>60</v>
      </c>
      <c r="B13" s="58"/>
      <c r="C13" s="59">
        <v>1453</v>
      </c>
      <c r="D13" s="59">
        <v>1194</v>
      </c>
      <c r="E13" s="59">
        <v>1185</v>
      </c>
      <c r="F13" s="59">
        <v>1218</v>
      </c>
      <c r="G13" s="59">
        <v>1416</v>
      </c>
      <c r="H13" s="59">
        <v>1247</v>
      </c>
      <c r="I13" s="59">
        <v>1302</v>
      </c>
      <c r="J13" s="60">
        <v>1281</v>
      </c>
      <c r="K13" s="60">
        <v>1330</v>
      </c>
      <c r="L13" s="60">
        <v>1241</v>
      </c>
      <c r="M13" s="59">
        <v>1416</v>
      </c>
      <c r="N13" s="125">
        <v>1381</v>
      </c>
      <c r="O13" s="112">
        <f t="shared" si="0"/>
        <v>15664</v>
      </c>
      <c r="P13" s="113"/>
      <c r="Q13" s="114"/>
    </row>
    <row r="14" spans="1:17" ht="20.100000000000001" customHeight="1" thickBot="1">
      <c r="A14" s="62" t="s">
        <v>1</v>
      </c>
      <c r="B14" s="63">
        <v>41800</v>
      </c>
      <c r="C14" s="63">
        <f t="shared" ref="C14:M14" si="1">SUM(C10:C13)</f>
        <v>30030</v>
      </c>
      <c r="D14" s="63">
        <f t="shared" ref="D14:E14" si="2">SUM(D10:D13)</f>
        <v>27786</v>
      </c>
      <c r="E14" s="63">
        <f t="shared" si="2"/>
        <v>23730</v>
      </c>
      <c r="F14" s="63">
        <f t="shared" si="1"/>
        <v>18243</v>
      </c>
      <c r="G14" s="63">
        <f t="shared" si="1"/>
        <v>25067</v>
      </c>
      <c r="H14" s="63">
        <f t="shared" si="1"/>
        <v>25692</v>
      </c>
      <c r="I14" s="63">
        <f t="shared" si="1"/>
        <v>26619</v>
      </c>
      <c r="J14" s="63">
        <f t="shared" si="1"/>
        <v>30769</v>
      </c>
      <c r="K14" s="63">
        <f t="shared" si="1"/>
        <v>32171</v>
      </c>
      <c r="L14" s="63">
        <f t="shared" si="1"/>
        <v>30791</v>
      </c>
      <c r="M14" s="63">
        <f t="shared" si="1"/>
        <v>32650</v>
      </c>
      <c r="N14" s="63">
        <f t="shared" ref="N14" si="3">SUM(N10:N13)</f>
        <v>45673</v>
      </c>
      <c r="O14" s="115">
        <f>SUM(C14:N14)</f>
        <v>349221</v>
      </c>
      <c r="P14" s="103"/>
      <c r="Q14" s="104"/>
    </row>
    <row r="15" spans="1:17" ht="20.100000000000001" customHeight="1" thickBot="1">
      <c r="A15" s="64"/>
    </row>
    <row r="16" spans="1:17" ht="20.100000000000001" customHeight="1" thickBot="1">
      <c r="A16" s="54" t="s">
        <v>66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</row>
    <row r="17" spans="1:17" ht="20.100000000000001" customHeight="1" thickBot="1">
      <c r="A17" s="105"/>
      <c r="B17" s="107" t="s">
        <v>63</v>
      </c>
      <c r="C17" s="55" t="s">
        <v>5</v>
      </c>
      <c r="D17" s="75" t="s">
        <v>6</v>
      </c>
      <c r="E17" s="75" t="s">
        <v>0</v>
      </c>
      <c r="F17" s="55" t="s">
        <v>7</v>
      </c>
      <c r="G17" s="55" t="s">
        <v>8</v>
      </c>
      <c r="H17" s="55" t="s">
        <v>16</v>
      </c>
      <c r="I17" s="55" t="s">
        <v>17</v>
      </c>
      <c r="J17" s="55" t="s">
        <v>18</v>
      </c>
      <c r="K17" s="55" t="s">
        <v>19</v>
      </c>
      <c r="L17" s="55" t="s">
        <v>20</v>
      </c>
      <c r="M17" s="78" t="s">
        <v>21</v>
      </c>
      <c r="N17" s="79" t="s">
        <v>22</v>
      </c>
      <c r="O17" s="109" t="s">
        <v>64</v>
      </c>
      <c r="P17" s="110"/>
      <c r="Q17" s="111"/>
    </row>
    <row r="18" spans="1:17" ht="25.5" customHeight="1" thickBot="1">
      <c r="A18" s="106"/>
      <c r="B18" s="108"/>
      <c r="C18" s="66" t="s">
        <v>65</v>
      </c>
      <c r="D18" s="66" t="s">
        <v>65</v>
      </c>
      <c r="E18" s="66" t="s">
        <v>65</v>
      </c>
      <c r="F18" s="66" t="s">
        <v>65</v>
      </c>
      <c r="G18" s="66" t="s">
        <v>65</v>
      </c>
      <c r="H18" s="66" t="s">
        <v>65</v>
      </c>
      <c r="I18" s="66" t="s">
        <v>65</v>
      </c>
      <c r="J18" s="66" t="s">
        <v>65</v>
      </c>
      <c r="K18" s="66" t="s">
        <v>65</v>
      </c>
      <c r="L18" s="66" t="s">
        <v>65</v>
      </c>
      <c r="M18" s="66" t="s">
        <v>65</v>
      </c>
      <c r="N18" s="66" t="s">
        <v>65</v>
      </c>
      <c r="O18" s="116" t="s">
        <v>65</v>
      </c>
      <c r="P18" s="117"/>
      <c r="Q18" s="118"/>
    </row>
    <row r="19" spans="1:17" ht="20.100000000000001" customHeight="1" thickBot="1">
      <c r="A19" s="57" t="s">
        <v>13</v>
      </c>
      <c r="B19" s="58"/>
      <c r="C19" s="60">
        <v>81</v>
      </c>
      <c r="D19" s="60">
        <v>84</v>
      </c>
      <c r="E19" s="60">
        <v>95</v>
      </c>
      <c r="F19" s="60">
        <v>76</v>
      </c>
      <c r="G19" s="60">
        <v>102</v>
      </c>
      <c r="H19" s="60">
        <v>83</v>
      </c>
      <c r="I19" s="60">
        <v>94</v>
      </c>
      <c r="J19" s="60">
        <v>70</v>
      </c>
      <c r="K19" s="60">
        <v>71</v>
      </c>
      <c r="L19" s="60">
        <v>77</v>
      </c>
      <c r="M19" s="60">
        <v>68</v>
      </c>
      <c r="N19" s="60">
        <v>61</v>
      </c>
      <c r="O19" s="112">
        <f>SUM(C19:N19)</f>
        <v>962</v>
      </c>
      <c r="P19" s="113"/>
      <c r="Q19" s="114"/>
    </row>
    <row r="20" spans="1:17" ht="20.100000000000001" customHeight="1" thickBot="1">
      <c r="A20" s="57" t="s">
        <v>14</v>
      </c>
      <c r="B20" s="61"/>
      <c r="C20" s="60">
        <v>8</v>
      </c>
      <c r="D20" s="60">
        <v>7</v>
      </c>
      <c r="E20" s="60">
        <v>11</v>
      </c>
      <c r="F20" s="60">
        <v>3</v>
      </c>
      <c r="G20" s="60">
        <v>15</v>
      </c>
      <c r="H20" s="60">
        <v>14</v>
      </c>
      <c r="I20" s="60">
        <v>11</v>
      </c>
      <c r="J20" s="60">
        <v>7</v>
      </c>
      <c r="K20" s="60">
        <v>8</v>
      </c>
      <c r="L20" s="60">
        <v>6</v>
      </c>
      <c r="M20" s="60">
        <v>10</v>
      </c>
      <c r="N20" s="60">
        <v>6</v>
      </c>
      <c r="O20" s="112">
        <f t="shared" ref="O20:O22" si="4">SUM(C20:N20)</f>
        <v>106</v>
      </c>
      <c r="P20" s="113"/>
      <c r="Q20" s="114"/>
    </row>
    <row r="21" spans="1:17" ht="20.100000000000001" customHeight="1" thickBot="1">
      <c r="A21" s="57" t="s">
        <v>15</v>
      </c>
      <c r="B21" s="58"/>
      <c r="C21" s="60">
        <v>164</v>
      </c>
      <c r="D21" s="60">
        <v>124</v>
      </c>
      <c r="E21" s="60">
        <v>156</v>
      </c>
      <c r="F21" s="60">
        <v>79</v>
      </c>
      <c r="G21" s="60">
        <v>107</v>
      </c>
      <c r="H21" s="60">
        <v>172</v>
      </c>
      <c r="I21" s="60">
        <v>129</v>
      </c>
      <c r="J21" s="60">
        <v>132</v>
      </c>
      <c r="K21" s="60">
        <v>155</v>
      </c>
      <c r="L21" s="60">
        <v>189</v>
      </c>
      <c r="M21" s="60">
        <v>198</v>
      </c>
      <c r="N21" s="60">
        <v>164</v>
      </c>
      <c r="O21" s="112">
        <f t="shared" si="4"/>
        <v>1769</v>
      </c>
      <c r="P21" s="113"/>
      <c r="Q21" s="114"/>
    </row>
    <row r="22" spans="1:17" ht="20.100000000000001" customHeight="1" thickBot="1">
      <c r="A22" s="57" t="s">
        <v>10</v>
      </c>
      <c r="B22" s="58"/>
      <c r="C22" s="60">
        <f>167+151</f>
        <v>318</v>
      </c>
      <c r="D22" s="60">
        <f>159+136</f>
        <v>295</v>
      </c>
      <c r="E22" s="60">
        <f>160+134</f>
        <v>294</v>
      </c>
      <c r="F22" s="60">
        <v>285</v>
      </c>
      <c r="G22" s="60">
        <v>319</v>
      </c>
      <c r="H22" s="60">
        <v>273</v>
      </c>
      <c r="I22" s="60">
        <f>141+84</f>
        <v>225</v>
      </c>
      <c r="J22" s="60">
        <v>259</v>
      </c>
      <c r="K22" s="60">
        <v>230</v>
      </c>
      <c r="L22" s="60">
        <f>154+115</f>
        <v>269</v>
      </c>
      <c r="M22" s="60">
        <f>120+122</f>
        <v>242</v>
      </c>
      <c r="N22" s="60">
        <f>128+165</f>
        <v>293</v>
      </c>
      <c r="O22" s="112">
        <f t="shared" si="4"/>
        <v>3302</v>
      </c>
      <c r="P22" s="113"/>
      <c r="Q22" s="114"/>
    </row>
    <row r="23" spans="1:17" ht="20.100000000000001" customHeight="1" thickBot="1">
      <c r="A23" s="67" t="s">
        <v>1</v>
      </c>
      <c r="B23" s="66">
        <v>390</v>
      </c>
      <c r="C23" s="66">
        <f>SUM(C19:C22)</f>
        <v>571</v>
      </c>
      <c r="D23" s="66">
        <f t="shared" ref="D23:E23" si="5">SUM(D19:D22)</f>
        <v>510</v>
      </c>
      <c r="E23" s="66">
        <f t="shared" si="5"/>
        <v>556</v>
      </c>
      <c r="F23" s="66">
        <f t="shared" ref="F23:M23" si="6">SUM(F19:F22)</f>
        <v>443</v>
      </c>
      <c r="G23" s="66">
        <f t="shared" si="6"/>
        <v>543</v>
      </c>
      <c r="H23" s="66">
        <f t="shared" si="6"/>
        <v>542</v>
      </c>
      <c r="I23" s="66">
        <f t="shared" si="6"/>
        <v>459</v>
      </c>
      <c r="J23" s="66">
        <f>SUM(J19:J22)</f>
        <v>468</v>
      </c>
      <c r="K23" s="66">
        <f t="shared" si="6"/>
        <v>464</v>
      </c>
      <c r="L23" s="66">
        <f t="shared" si="6"/>
        <v>541</v>
      </c>
      <c r="M23" s="66">
        <f t="shared" si="6"/>
        <v>518</v>
      </c>
      <c r="N23" s="66">
        <f t="shared" ref="N23" si="7">SUM(N19:N22)</f>
        <v>524</v>
      </c>
      <c r="O23" s="102">
        <f>SUM(C23:N23)</f>
        <v>6139</v>
      </c>
      <c r="P23" s="103"/>
      <c r="Q23" s="104"/>
    </row>
    <row r="24" spans="1:17" ht="20.100000000000001" customHeight="1">
      <c r="A24" s="64"/>
    </row>
    <row r="25" spans="1:17" ht="20.100000000000001" customHeight="1" thickBot="1">
      <c r="A25" s="65" t="s">
        <v>67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</row>
    <row r="26" spans="1:17" ht="33" customHeight="1" thickBot="1">
      <c r="A26" s="105"/>
      <c r="B26" s="107" t="s">
        <v>63</v>
      </c>
      <c r="C26" s="55" t="s">
        <v>5</v>
      </c>
      <c r="D26" s="75" t="s">
        <v>6</v>
      </c>
      <c r="E26" s="75" t="s">
        <v>0</v>
      </c>
      <c r="F26" s="55" t="s">
        <v>7</v>
      </c>
      <c r="G26" s="55" t="s">
        <v>8</v>
      </c>
      <c r="H26" s="55" t="s">
        <v>16</v>
      </c>
      <c r="I26" s="55" t="s">
        <v>17</v>
      </c>
      <c r="J26" s="55" t="s">
        <v>18</v>
      </c>
      <c r="K26" s="55" t="s">
        <v>19</v>
      </c>
      <c r="L26" s="55" t="s">
        <v>20</v>
      </c>
      <c r="M26" s="78" t="s">
        <v>21</v>
      </c>
      <c r="N26" s="79" t="s">
        <v>22</v>
      </c>
      <c r="O26" s="109" t="s">
        <v>64</v>
      </c>
      <c r="P26" s="110"/>
      <c r="Q26" s="111"/>
    </row>
    <row r="27" spans="1:17" ht="20.100000000000001" customHeight="1" thickBot="1">
      <c r="A27" s="106"/>
      <c r="B27" s="108"/>
      <c r="C27" s="66" t="s">
        <v>65</v>
      </c>
      <c r="D27" s="66" t="s">
        <v>65</v>
      </c>
      <c r="E27" s="66" t="s">
        <v>65</v>
      </c>
      <c r="F27" s="66" t="s">
        <v>65</v>
      </c>
      <c r="G27" s="66" t="s">
        <v>65</v>
      </c>
      <c r="H27" s="66" t="s">
        <v>65</v>
      </c>
      <c r="I27" s="66" t="s">
        <v>65</v>
      </c>
      <c r="J27" s="66" t="s">
        <v>65</v>
      </c>
      <c r="K27" s="66" t="s">
        <v>65</v>
      </c>
      <c r="L27" s="66" t="s">
        <v>65</v>
      </c>
      <c r="M27" s="66" t="s">
        <v>65</v>
      </c>
      <c r="N27" s="66" t="s">
        <v>65</v>
      </c>
      <c r="O27" s="66" t="s">
        <v>68</v>
      </c>
      <c r="P27" s="66" t="s">
        <v>65</v>
      </c>
      <c r="Q27" s="66" t="s">
        <v>9</v>
      </c>
    </row>
    <row r="28" spans="1:17" ht="20.100000000000001" customHeight="1" thickBot="1">
      <c r="A28" s="57" t="s">
        <v>59</v>
      </c>
      <c r="B28" s="68">
        <v>41800</v>
      </c>
      <c r="C28" s="59">
        <f>C14</f>
        <v>30030</v>
      </c>
      <c r="D28" s="59">
        <f>D14</f>
        <v>27786</v>
      </c>
      <c r="E28" s="59">
        <f t="shared" ref="E28" si="8">E14</f>
        <v>23730</v>
      </c>
      <c r="F28" s="59">
        <f t="shared" ref="F28:N28" si="9">F14</f>
        <v>18243</v>
      </c>
      <c r="G28" s="59">
        <f t="shared" si="9"/>
        <v>25067</v>
      </c>
      <c r="H28" s="59">
        <f t="shared" si="9"/>
        <v>25692</v>
      </c>
      <c r="I28" s="59">
        <f t="shared" si="9"/>
        <v>26619</v>
      </c>
      <c r="J28" s="59">
        <f t="shared" si="9"/>
        <v>30769</v>
      </c>
      <c r="K28" s="59">
        <f t="shared" si="9"/>
        <v>32171</v>
      </c>
      <c r="L28" s="59">
        <f t="shared" si="9"/>
        <v>30791</v>
      </c>
      <c r="M28" s="59">
        <f t="shared" si="9"/>
        <v>32650</v>
      </c>
      <c r="N28" s="59">
        <f t="shared" si="9"/>
        <v>45673</v>
      </c>
      <c r="O28" s="68">
        <v>501600</v>
      </c>
      <c r="P28" s="69">
        <f>SUM(C28:N28)</f>
        <v>349221</v>
      </c>
      <c r="Q28" s="70">
        <f>P28/O28</f>
        <v>0.69621411483253592</v>
      </c>
    </row>
    <row r="29" spans="1:17" ht="20.100000000000001" customHeight="1" thickBot="1">
      <c r="A29" s="57" t="s">
        <v>69</v>
      </c>
      <c r="B29" s="71">
        <v>390</v>
      </c>
      <c r="C29" s="60">
        <f>C23</f>
        <v>571</v>
      </c>
      <c r="D29" s="60">
        <f>D23</f>
        <v>510</v>
      </c>
      <c r="E29" s="60">
        <f t="shared" ref="E29" si="10">E23</f>
        <v>556</v>
      </c>
      <c r="F29" s="60">
        <f t="shared" ref="F29:N29" si="11">F23</f>
        <v>443</v>
      </c>
      <c r="G29" s="60">
        <f t="shared" si="11"/>
        <v>543</v>
      </c>
      <c r="H29" s="60">
        <f t="shared" si="11"/>
        <v>542</v>
      </c>
      <c r="I29" s="60">
        <f t="shared" si="11"/>
        <v>459</v>
      </c>
      <c r="J29" s="60">
        <f t="shared" si="11"/>
        <v>468</v>
      </c>
      <c r="K29" s="60">
        <f t="shared" si="11"/>
        <v>464</v>
      </c>
      <c r="L29" s="60">
        <f t="shared" si="11"/>
        <v>541</v>
      </c>
      <c r="M29" s="60">
        <f t="shared" si="11"/>
        <v>518</v>
      </c>
      <c r="N29" s="60">
        <f t="shared" si="11"/>
        <v>524</v>
      </c>
      <c r="O29" s="68">
        <v>4680</v>
      </c>
      <c r="P29" s="72">
        <f>SUM(C29:N29)</f>
        <v>6139</v>
      </c>
      <c r="Q29" s="70">
        <f>P29/O29</f>
        <v>1.3117521367521368</v>
      </c>
    </row>
    <row r="30" spans="1:17">
      <c r="A30" s="73"/>
    </row>
    <row r="31" spans="1:17" ht="15" customHeight="1">
      <c r="A31" s="77" t="s">
        <v>70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</row>
    <row r="32" spans="1:17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>
      <c r="A33" s="74" t="s">
        <v>71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>
      <c r="A34" s="74" t="s">
        <v>72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25">
    <mergeCell ref="O19:Q19"/>
    <mergeCell ref="A2:Q3"/>
    <mergeCell ref="A4:Q5"/>
    <mergeCell ref="A6:D6"/>
    <mergeCell ref="O7:Q7"/>
    <mergeCell ref="A8:A9"/>
    <mergeCell ref="B8:B9"/>
    <mergeCell ref="O8:Q8"/>
    <mergeCell ref="O9:Q9"/>
    <mergeCell ref="O23:Q23"/>
    <mergeCell ref="A26:A27"/>
    <mergeCell ref="B26:B27"/>
    <mergeCell ref="O26:Q26"/>
    <mergeCell ref="O10:Q10"/>
    <mergeCell ref="O11:Q11"/>
    <mergeCell ref="O12:Q12"/>
    <mergeCell ref="O13:Q13"/>
    <mergeCell ref="O14:Q14"/>
    <mergeCell ref="O20:Q20"/>
    <mergeCell ref="O21:Q21"/>
    <mergeCell ref="O22:Q22"/>
    <mergeCell ref="A17:A18"/>
    <mergeCell ref="B17:B18"/>
    <mergeCell ref="O17:Q17"/>
    <mergeCell ref="O18:Q18"/>
  </mergeCells>
  <pageMargins left="0.78740157480314965" right="0.78740157480314965" top="0.98425196850393704" bottom="0.98425196850393704" header="0.51181102362204722" footer="0.51181102362204722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GERAL CONTRATADOXREALIZADO I</vt:lpstr>
      <vt:lpstr>GERAL CONTRATADOXREALIZADOII</vt:lpstr>
      <vt:lpstr>SITE</vt:lpstr>
      <vt:lpstr>'GERAL CONTRATADOXREALIZADO I'!Area_de_impressao</vt:lpstr>
      <vt:lpstr>'GERAL CONTRATADOXREALIZADOII'!Area_de_impressao</vt:lpstr>
      <vt:lpstr>SITE!Area_de_impressao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Rodrigues Chaves</dc:creator>
  <cp:lastModifiedBy>Eliana Oliveira Gabriel Cabral</cp:lastModifiedBy>
  <cp:lastPrinted>2022-01-11T13:12:17Z</cp:lastPrinted>
  <dcterms:created xsi:type="dcterms:W3CDTF">2013-12-13T13:28:30Z</dcterms:created>
  <dcterms:modified xsi:type="dcterms:W3CDTF">2022-02-10T11:21:20Z</dcterms:modified>
</cp:coreProperties>
</file>