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_SUEMTS\Sites\Conteúdo Acesso a Informação\7. Demonstrativos Financeiros\Demonstrativo Financeiro Contratual\VERSÃO COMPLETA - EXCEL E PDF\2022\"/>
    </mc:Choice>
  </mc:AlternateContent>
  <xr:revisionPtr revIDLastSave="0" documentId="13_ncr:1_{CA9A8FA5-823D-4148-B95C-BAA13B4571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NANCEIRO CONTRAT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E20" i="1" s="1"/>
  <c r="D19" i="1" l="1"/>
  <c r="E19" i="1" s="1"/>
  <c r="E18" i="1" l="1"/>
  <c r="B18" i="1"/>
  <c r="B16" i="1"/>
  <c r="E16" i="1" s="1"/>
  <c r="E15" i="1" l="1"/>
  <c r="C15" i="1"/>
  <c r="B15" i="1"/>
  <c r="D14" i="1"/>
  <c r="E14" i="1" s="1"/>
  <c r="E13" i="1"/>
  <c r="C13" i="1"/>
  <c r="E12" i="1"/>
  <c r="C12" i="1"/>
  <c r="B12" i="1"/>
  <c r="D11" i="1"/>
  <c r="E11" i="1" s="1"/>
  <c r="C10" i="1"/>
  <c r="E10" i="1" s="1"/>
  <c r="C9" i="1"/>
  <c r="D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Cattila de Souza Ferreira</author>
    <author>Lucieni Mauro</author>
  </authors>
  <commentList>
    <comment ref="E10" authorId="0" shapeId="0" xr:uid="{559DB539-CCB4-48EB-8E7F-E7D987F333FA}">
      <text>
        <r>
          <rPr>
            <b/>
            <sz val="9"/>
            <color indexed="81"/>
            <rFont val="Segoe UI"/>
            <family val="2"/>
          </rPr>
          <t xml:space="preserve">Esse valor de R$ 209.760,00 refere-se a diferença de repasse a menor FEV/2022 - TA 3/2022
Em 18/05/2022 - foi pago o valor da diferença, porém depositaram R$ 273.600,00 e o correto era R$ 209.760,00, o valor de R$ 63.840,00 pago a maior será descontado no próximo repasse.
O valor de R$ 63.840,00 foi descontado no repasse de JUN/22 conforme ofício N° 160 2022
</t>
        </r>
      </text>
    </comment>
    <comment ref="E11" authorId="0" shapeId="0" xr:uid="{0BE2C9D0-805D-4950-ABFB-E6A2295F072E}">
      <text>
        <r>
          <rPr>
            <b/>
            <sz val="9"/>
            <color indexed="81"/>
            <rFont val="Segoe UI"/>
            <family val="2"/>
          </rPr>
          <t>Esse valor de R$ 273.600,00 refere-se a diferença de repasse a menor MAR/2022 - TA 3/2022
Esse valor foi recebido em 02/05/22</t>
        </r>
      </text>
    </comment>
    <comment ref="C12" authorId="0" shapeId="0" xr:uid="{BC6ACCAF-887D-4570-8997-315B86737789}">
      <text>
        <r>
          <rPr>
            <b/>
            <sz val="9"/>
            <color indexed="81"/>
            <rFont val="Segoe UI"/>
            <family val="2"/>
          </rPr>
          <t>Esse valor refere-se a verba de investimento 
R$ 287.621,35 - Oficio 80/2022
R$ 25.605,00 - Comunicação Interna 97/2022</t>
        </r>
      </text>
    </comment>
    <comment ref="E12" authorId="0" shapeId="0" xr:uid="{EF196A62-1A1A-479C-B5F2-B52A0CA57D49}">
      <text>
        <r>
          <rPr>
            <b/>
            <sz val="9"/>
            <color indexed="81"/>
            <rFont val="Segoe UI"/>
            <family val="2"/>
          </rPr>
          <t>Esse valor de R$ 273.600,00 refere-se a diferença de repasse a menor ABR/2022 - TA 4/2022
Esse valor foi recebido em 02/05/22
E o valor de R$ 599.797,64 refere-se a verba de investimento</t>
        </r>
      </text>
    </comment>
    <comment ref="C13" authorId="0" shapeId="0" xr:uid="{5F1183B8-120A-4DC5-B468-77342A78B59B}">
      <text>
        <r>
          <rPr>
            <b/>
            <sz val="9"/>
            <color indexed="81"/>
            <rFont val="Segoe UI"/>
            <family val="2"/>
          </rPr>
          <t xml:space="preserve">Esse valor refere-se a R$ 547.200,00 (parcelas de 273.600,00 MAR - TA 03/2022 e 273.600,00 ABR - TA 04/2022)
E R$ 273.600,00 FEV - TA 03/2022
</t>
        </r>
      </text>
    </comment>
    <comment ref="E13" authorId="0" shapeId="0" xr:uid="{2CB53977-06EA-40F3-8718-3787C767D0FF}">
      <text>
        <r>
          <rPr>
            <b/>
            <sz val="9"/>
            <color indexed="81"/>
            <rFont val="Segoe UI"/>
            <family val="2"/>
          </rPr>
          <t>Esse valor refere-se a R$ 547.200,00 (parcelas de 273.600,00 MAR - TA 03/2022 e 273.600,00 ABR - TA 04/2022)
E R$ 209.760,00 FEV - TA 03/2022
E R$ 63.840,00 FEV - Recebido a maior e descontado no oficio 160 de JUN/2022</t>
        </r>
      </text>
    </comment>
    <comment ref="E14" authorId="0" shapeId="0" xr:uid="{B665FD27-EC95-45C5-8E8B-D48F777604B4}">
      <text>
        <r>
          <rPr>
            <b/>
            <sz val="9"/>
            <color indexed="81"/>
            <rFont val="Segoe UI"/>
            <family val="2"/>
          </rPr>
          <t>O valor de R$ 63.840,00 foi descontado no repasse de JUN/22 conforme ofício N° 160 2022
Repasse a maior em 18/05/2022</t>
        </r>
      </text>
    </comment>
    <comment ref="C15" authorId="0" shapeId="0" xr:uid="{19FBD785-46F9-4079-B0BA-9D84CAAE5DDC}">
      <text>
        <r>
          <rPr>
            <b/>
            <sz val="9"/>
            <color indexed="81"/>
            <rFont val="Segoe UI"/>
            <family val="2"/>
          </rPr>
          <t xml:space="preserve">Esse valor refere-se a verba de investimento 
R$ 271.500,00 - Oficio 246/2022
</t>
        </r>
      </text>
    </comment>
    <comment ref="B18" authorId="1" shapeId="0" xr:uid="{3F00CCB2-88EE-40E8-BCB7-FB7AECBEB982}">
      <text>
        <r>
          <rPr>
            <b/>
            <sz val="9"/>
            <color indexed="81"/>
            <rFont val="Segoe UI"/>
            <charset val="1"/>
          </rPr>
          <t>4º Termo Aditivo
01 parcela proporcional de 01/10 a 07/10/2022 - 07 dias
R$ 1.545.506,67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b/>
            <sz val="9"/>
            <color indexed="81"/>
            <rFont val="Segoe UI"/>
            <family val="2"/>
          </rPr>
          <t>5º Termo Aditivo
01 parcela proporcional de 08/10 a 31/10/2022 - 23 dias
R$ 5.628.181,70 - CUSTEIO
R$    200.000,00 - INVESTIMENTO</t>
        </r>
      </text>
    </comment>
  </commentList>
</comments>
</file>

<file path=xl/sharedStrings.xml><?xml version="1.0" encoding="utf-8"?>
<sst xmlns="http://schemas.openxmlformats.org/spreadsheetml/2006/main" count="22" uniqueCount="22">
  <si>
    <t>Jan</t>
  </si>
  <si>
    <t>Fev</t>
  </si>
  <si>
    <t>Mar</t>
  </si>
  <si>
    <t>Abr</t>
  </si>
  <si>
    <t>Contratado (R$)</t>
  </si>
  <si>
    <t>Recebido (R$)</t>
  </si>
  <si>
    <t>Saldo à receber</t>
  </si>
  <si>
    <t>DEMONSTRATIVO FINANCEIRO CONTRATUAL</t>
  </si>
  <si>
    <t>PRONTOS SOCORROS MUNICIPAIS DE TABOÃO DA SERRA</t>
  </si>
  <si>
    <t>* Cláusula Quarta - das Obrigações da Contratante.</t>
  </si>
  <si>
    <t xml:space="preserve">Item 4.1.5.1 - As despesas com água, luz e telefonia serão custeadas pela contratada, que deverá apresentar os pagamentos à Secretária de Saúde, juntamente com os documentos elencados na cláusula 8.3.1 na hipótese de serem adimplidas pela contratada, haverá a respectiva dedução das despesas no repasse a ser efetuado à Contratante. </t>
  </si>
  <si>
    <t>Item 4.1.4 - Promover, mediante autorização governamental, observado o interesse público, o afastamento de servidores públicos, para terem exercício na Organização Social, conforme o disposto nos artigos 24 e 25 da Lei Municipal n 1935/10, observando-se que nesta caso, será descontado do repasse de custeio o montante referente aos pagamentos efetuados pela contratante aos servidores afastados.</t>
  </si>
  <si>
    <t xml:space="preserve">* Desconto </t>
  </si>
  <si>
    <t>Mai</t>
  </si>
  <si>
    <t>Jun</t>
  </si>
  <si>
    <t>Jul</t>
  </si>
  <si>
    <t>Ago</t>
  </si>
  <si>
    <t>Set</t>
  </si>
  <si>
    <t>Out</t>
  </si>
  <si>
    <t>Nov</t>
  </si>
  <si>
    <t>Dez</t>
  </si>
  <si>
    <t>Fonte: Ofícios SMS e Extratos Bancários - dez/2022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</si>
</sst>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0" fillId="0" borderId="4" xfId="0" applyBorder="1"/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7" xfId="0" applyFont="1" applyBorder="1" applyAlignment="1">
      <alignment horizontal="justify" vertical="justify"/>
    </xf>
    <xf numFmtId="0" fontId="4" fillId="0" borderId="8" xfId="0" applyFont="1" applyBorder="1" applyAlignment="1">
      <alignment horizontal="justify" vertical="justify"/>
    </xf>
    <xf numFmtId="0" fontId="4" fillId="0" borderId="9" xfId="0" applyFont="1" applyBorder="1" applyAlignment="1">
      <alignment horizontal="justify" vertical="justify"/>
    </xf>
    <xf numFmtId="0" fontId="4" fillId="0" borderId="10" xfId="0" applyFont="1" applyBorder="1" applyAlignment="1">
      <alignment horizontal="justify" vertical="justify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28575</xdr:rowOff>
    </xdr:from>
    <xdr:to>
      <xdr:col>5</xdr:col>
      <xdr:colOff>42267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285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152400</xdr:colOff>
      <xdr:row>2</xdr:row>
      <xdr:rowOff>157039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D08E0FB-3FB3-49E1-B781-D6FD5A442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847724" cy="538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showGridLines="0" tabSelected="1" workbookViewId="0">
      <selection activeCell="F28" sqref="F28"/>
    </sheetView>
  </sheetViews>
  <sheetFormatPr defaultRowHeight="15" x14ac:dyDescent="0.25"/>
  <cols>
    <col min="1" max="1" width="11" customWidth="1"/>
    <col min="2" max="2" width="15.7109375" customWidth="1"/>
    <col min="3" max="3" width="16.85546875" bestFit="1" customWidth="1"/>
    <col min="4" max="4" width="15.85546875" bestFit="1" customWidth="1"/>
    <col min="5" max="5" width="15.42578125" customWidth="1"/>
    <col min="9" max="9" width="12.85546875" bestFit="1" customWidth="1"/>
  </cols>
  <sheetData>
    <row r="2" spans="1:9" ht="15" customHeight="1" x14ac:dyDescent="0.25">
      <c r="B2" s="10"/>
      <c r="C2" s="10"/>
      <c r="D2" s="10"/>
      <c r="E2" s="10"/>
    </row>
    <row r="3" spans="1:9" ht="15" customHeight="1" x14ac:dyDescent="0.25">
      <c r="B3" s="8"/>
      <c r="C3" s="8"/>
      <c r="D3" s="8"/>
      <c r="E3" s="8"/>
    </row>
    <row r="4" spans="1:9" x14ac:dyDescent="0.25">
      <c r="A4" s="17" t="s">
        <v>8</v>
      </c>
      <c r="B4" s="17"/>
      <c r="C4" s="17"/>
      <c r="D4" s="17"/>
      <c r="E4" s="17"/>
    </row>
    <row r="5" spans="1:9" x14ac:dyDescent="0.25">
      <c r="B5" s="8"/>
      <c r="C5" s="8"/>
      <c r="D5" s="8"/>
      <c r="E5" s="8"/>
    </row>
    <row r="6" spans="1:9" x14ac:dyDescent="0.25">
      <c r="A6" s="17" t="s">
        <v>7</v>
      </c>
      <c r="B6" s="17"/>
      <c r="C6" s="17"/>
      <c r="D6" s="17"/>
      <c r="E6" s="17"/>
    </row>
    <row r="8" spans="1:9" x14ac:dyDescent="0.25">
      <c r="A8" s="2">
        <v>2022</v>
      </c>
      <c r="B8" s="2" t="s">
        <v>4</v>
      </c>
      <c r="C8" s="2" t="s">
        <v>5</v>
      </c>
      <c r="D8" s="2" t="s">
        <v>12</v>
      </c>
      <c r="E8" s="2" t="s">
        <v>6</v>
      </c>
    </row>
    <row r="9" spans="1:9" x14ac:dyDescent="0.25">
      <c r="A9" s="1" t="s">
        <v>0</v>
      </c>
      <c r="B9" s="9">
        <v>6350000</v>
      </c>
      <c r="C9" s="9">
        <f>4741733.85+353809.16+1016501.32</f>
        <v>6112044.3300000001</v>
      </c>
      <c r="D9" s="9">
        <f t="shared" ref="D9" si="0">B9-C9</f>
        <v>237955.66999999993</v>
      </c>
      <c r="E9" s="9">
        <v>0</v>
      </c>
      <c r="I9" s="4"/>
    </row>
    <row r="10" spans="1:9" x14ac:dyDescent="0.25">
      <c r="A10" s="1" t="s">
        <v>1</v>
      </c>
      <c r="B10" s="9">
        <v>6559760</v>
      </c>
      <c r="C10" s="9">
        <f>6136229.55</f>
        <v>6136229.5499999998</v>
      </c>
      <c r="D10" s="9">
        <v>213770.45</v>
      </c>
      <c r="E10" s="9">
        <f>B10-C10-D10</f>
        <v>209760.00000000017</v>
      </c>
      <c r="I10" s="4"/>
    </row>
    <row r="11" spans="1:9" x14ac:dyDescent="0.25">
      <c r="A11" s="1" t="s">
        <v>2</v>
      </c>
      <c r="B11" s="9">
        <v>6623600</v>
      </c>
      <c r="C11" s="9">
        <v>6161685.5999999996</v>
      </c>
      <c r="D11" s="9">
        <f>188314.4</f>
        <v>188314.4</v>
      </c>
      <c r="E11" s="9">
        <f>B11-C11-D11</f>
        <v>273600.00000000035</v>
      </c>
      <c r="I11" s="4"/>
    </row>
    <row r="12" spans="1:9" x14ac:dyDescent="0.25">
      <c r="A12" s="1" t="s">
        <v>3</v>
      </c>
      <c r="B12" s="9">
        <f>6623600+287621.35+25605+599797.64</f>
        <v>7536623.9899999993</v>
      </c>
      <c r="C12" s="9">
        <f>6167230.1+287621.35+25605</f>
        <v>6480456.4499999993</v>
      </c>
      <c r="D12" s="9">
        <v>182769.9</v>
      </c>
      <c r="E12" s="9">
        <f>B12-C12-D12</f>
        <v>873397.64</v>
      </c>
      <c r="I12" s="4"/>
    </row>
    <row r="13" spans="1:9" x14ac:dyDescent="0.25">
      <c r="A13" s="1" t="s">
        <v>13</v>
      </c>
      <c r="B13" s="9">
        <v>6623600</v>
      </c>
      <c r="C13" s="9">
        <f>6409071.31+547200+273600</f>
        <v>7229871.3099999996</v>
      </c>
      <c r="D13" s="9">
        <v>214528.69</v>
      </c>
      <c r="E13" s="9">
        <f>B13-C13-D13</f>
        <v>-820799.99999999953</v>
      </c>
      <c r="I13" s="4"/>
    </row>
    <row r="14" spans="1:9" x14ac:dyDescent="0.25">
      <c r="A14" s="1" t="s">
        <v>14</v>
      </c>
      <c r="B14" s="9">
        <v>6623600</v>
      </c>
      <c r="C14" s="9">
        <v>6344385.2000000002</v>
      </c>
      <c r="D14" s="9">
        <f>280220.17-1005.37-63840</f>
        <v>215374.8</v>
      </c>
      <c r="E14" s="9">
        <f>B14-C14-D14</f>
        <v>63839.999999999825</v>
      </c>
      <c r="I14" s="4"/>
    </row>
    <row r="15" spans="1:9" x14ac:dyDescent="0.25">
      <c r="A15" s="1" t="s">
        <v>15</v>
      </c>
      <c r="B15" s="9">
        <f>6623600</f>
        <v>6623600</v>
      </c>
      <c r="C15" s="9">
        <f>6432957.44+271500</f>
        <v>6704457.4400000004</v>
      </c>
      <c r="D15" s="9">
        <v>190642.56</v>
      </c>
      <c r="E15" s="9">
        <f t="shared" ref="E15" si="1">B15-C15-D15</f>
        <v>-271500.00000000041</v>
      </c>
      <c r="I15" s="4"/>
    </row>
    <row r="16" spans="1:9" x14ac:dyDescent="0.25">
      <c r="A16" s="1" t="s">
        <v>16</v>
      </c>
      <c r="B16" s="9">
        <f>6623600</f>
        <v>6623600</v>
      </c>
      <c r="C16" s="9">
        <v>6432046.2400000002</v>
      </c>
      <c r="D16" s="9">
        <v>191553.75999999998</v>
      </c>
      <c r="E16" s="9">
        <f>B16-C16-D16</f>
        <v>0</v>
      </c>
      <c r="I16" s="4"/>
    </row>
    <row r="17" spans="1:6" x14ac:dyDescent="0.25">
      <c r="A17" s="1" t="s">
        <v>17</v>
      </c>
      <c r="B17" s="9">
        <v>6623600</v>
      </c>
      <c r="C17" s="9">
        <v>6485012.1299999999</v>
      </c>
      <c r="D17" s="9">
        <v>198587.87000000011</v>
      </c>
      <c r="E17" s="9">
        <v>-60000</v>
      </c>
    </row>
    <row r="18" spans="1:6" x14ac:dyDescent="0.25">
      <c r="A18" s="1" t="s">
        <v>18</v>
      </c>
      <c r="B18" s="9">
        <f>1545506.66+5628181.7+200000</f>
        <v>7373688.3600000003</v>
      </c>
      <c r="C18" s="9">
        <v>6987054.9100000001</v>
      </c>
      <c r="D18" s="9">
        <v>186633.45</v>
      </c>
      <c r="E18" s="9">
        <f>B18-C18-D18</f>
        <v>200000.00000000017</v>
      </c>
    </row>
    <row r="19" spans="1:6" x14ac:dyDescent="0.25">
      <c r="A19" s="1" t="s">
        <v>19</v>
      </c>
      <c r="B19" s="9">
        <v>7341106.5599999996</v>
      </c>
      <c r="C19" s="9">
        <v>7168803.0099999998</v>
      </c>
      <c r="D19" s="9">
        <f t="shared" ref="D19:D20" si="2">B19-C19</f>
        <v>172303.54999999981</v>
      </c>
      <c r="E19" s="9">
        <f>B19-C19-D19</f>
        <v>0</v>
      </c>
    </row>
    <row r="20" spans="1:6" x14ac:dyDescent="0.25">
      <c r="A20" s="1" t="s">
        <v>20</v>
      </c>
      <c r="B20" s="9">
        <v>7341106.5599999996</v>
      </c>
      <c r="C20" s="9">
        <v>7178700.4800000004</v>
      </c>
      <c r="D20" s="9">
        <f t="shared" si="2"/>
        <v>162406.07999999914</v>
      </c>
      <c r="E20" s="9">
        <f>B20-C20-D20</f>
        <v>0</v>
      </c>
    </row>
    <row r="22" spans="1:6" x14ac:dyDescent="0.25">
      <c r="A22" s="5" t="s">
        <v>9</v>
      </c>
      <c r="B22" s="6"/>
      <c r="C22" s="6"/>
      <c r="D22" s="6"/>
      <c r="E22" s="6"/>
      <c r="F22" s="7"/>
    </row>
    <row r="23" spans="1:6" ht="78.599999999999994" customHeight="1" x14ac:dyDescent="0.25">
      <c r="A23" s="11" t="s">
        <v>11</v>
      </c>
      <c r="B23" s="12"/>
      <c r="C23" s="12"/>
      <c r="D23" s="12"/>
      <c r="E23" s="13"/>
      <c r="F23" s="7"/>
    </row>
    <row r="24" spans="1:6" ht="85.15" hidden="1" customHeight="1" x14ac:dyDescent="0.25">
      <c r="A24" s="14" t="s">
        <v>10</v>
      </c>
      <c r="B24" s="15"/>
      <c r="C24" s="15"/>
      <c r="D24" s="15"/>
      <c r="E24" s="16"/>
      <c r="F24" s="7"/>
    </row>
    <row r="25" spans="1:6" x14ac:dyDescent="0.25">
      <c r="A25" s="8"/>
    </row>
    <row r="26" spans="1:6" x14ac:dyDescent="0.25">
      <c r="A26" s="3" t="s">
        <v>21</v>
      </c>
    </row>
  </sheetData>
  <mergeCells count="5">
    <mergeCell ref="B2:E2"/>
    <mergeCell ref="A23:E23"/>
    <mergeCell ref="A24:E24"/>
    <mergeCell ref="A6:E6"/>
    <mergeCell ref="A4:E4"/>
  </mergeCells>
  <phoneticPr fontId="6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FINANCEIRO CONTRATUAL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Eliana Oliveira Gabriel Cabral</cp:lastModifiedBy>
  <cp:lastPrinted>2022-08-25T12:47:27Z</cp:lastPrinted>
  <dcterms:created xsi:type="dcterms:W3CDTF">2018-08-24T20:28:36Z</dcterms:created>
  <dcterms:modified xsi:type="dcterms:W3CDTF">2023-01-30T18:14:25Z</dcterms:modified>
</cp:coreProperties>
</file>